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Teletrabajo\Costos de produccion\Costos contratistas_Oskar_20200422\Agricolas\Revisados_AER\"/>
    </mc:Choice>
  </mc:AlternateContent>
  <bookViews>
    <workbookView xWindow="0" yWindow="0" windowWidth="16395" windowHeight="5370"/>
  </bookViews>
  <sheets>
    <sheet name="Hoja1" sheetId="1" r:id="rId1"/>
  </sheets>
  <definedNames>
    <definedName name="_xlnm.Print_Area" localSheetId="0">Hoja1!$A$1:$J$165</definedName>
    <definedName name="_xlnm.Print_Titles" localSheetId="0">Hoja1!$1:$13</definedName>
  </definedNames>
  <calcPr calcId="162913"/>
</workbook>
</file>

<file path=xl/calcChain.xml><?xml version="1.0" encoding="utf-8"?>
<calcChain xmlns="http://schemas.openxmlformats.org/spreadsheetml/2006/main">
  <c r="H134" i="1" l="1"/>
  <c r="J120" i="1" l="1"/>
  <c r="J119" i="1"/>
  <c r="J118" i="1"/>
  <c r="J117" i="1"/>
  <c r="J116" i="1"/>
  <c r="J109" i="1"/>
  <c r="J108" i="1"/>
  <c r="J107" i="1"/>
  <c r="J106" i="1"/>
  <c r="J105" i="1"/>
  <c r="J104" i="1"/>
  <c r="J103" i="1"/>
  <c r="J99" i="1"/>
  <c r="J98" i="1"/>
  <c r="J97" i="1"/>
  <c r="J96" i="1"/>
  <c r="J95" i="1"/>
  <c r="J94" i="1"/>
  <c r="J93" i="1"/>
  <c r="J92" i="1"/>
  <c r="J88" i="1"/>
  <c r="J87" i="1"/>
  <c r="J86" i="1"/>
  <c r="J85" i="1"/>
  <c r="J82" i="1"/>
  <c r="J75" i="1"/>
  <c r="J74" i="1"/>
  <c r="J73" i="1"/>
  <c r="J72" i="1"/>
  <c r="J71" i="1"/>
  <c r="J70" i="1"/>
  <c r="J69" i="1"/>
  <c r="J68" i="1"/>
  <c r="J67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39" i="1"/>
  <c r="J38" i="1"/>
  <c r="J37" i="1"/>
  <c r="J36" i="1"/>
  <c r="M21" i="1" s="1"/>
  <c r="J35" i="1"/>
  <c r="J32" i="1"/>
  <c r="J31" i="1"/>
  <c r="J30" i="1"/>
  <c r="J29" i="1"/>
  <c r="J28" i="1"/>
  <c r="J27" i="1"/>
  <c r="J26" i="1"/>
  <c r="J25" i="1"/>
  <c r="J24" i="1"/>
  <c r="J23" i="1"/>
  <c r="J22" i="1"/>
  <c r="H137" i="1" l="1"/>
  <c r="M22" i="1" l="1"/>
  <c r="M24" i="1"/>
  <c r="J91" i="1"/>
  <c r="J41" i="1"/>
  <c r="J21" i="1"/>
  <c r="J34" i="1"/>
  <c r="J102" i="1"/>
  <c r="J83" i="1"/>
  <c r="M23" i="1"/>
  <c r="M20" i="1"/>
  <c r="J124" i="1"/>
  <c r="J157" i="1" s="1"/>
  <c r="J66" i="1"/>
  <c r="J112" i="1" l="1"/>
  <c r="M26" i="1"/>
  <c r="J79" i="1"/>
  <c r="M25" i="1"/>
  <c r="M27" i="1" s="1"/>
  <c r="J126" i="1" l="1"/>
  <c r="J149" i="1" l="1"/>
  <c r="H135" i="1"/>
  <c r="H138" i="1" s="1"/>
</calcChain>
</file>

<file path=xl/comments1.xml><?xml version="1.0" encoding="utf-8"?>
<comments xmlns="http://schemas.openxmlformats.org/spreadsheetml/2006/main">
  <authors>
    <author>Carlos A. Gómez M</author>
    <author>cagomez</author>
  </authors>
  <commentList>
    <comment ref="F87" authorId="0" shapeId="0">
      <text>
        <r>
          <rPr>
            <b/>
            <sz val="12"/>
            <color indexed="81"/>
            <rFont val="Tahoma"/>
            <family val="2"/>
          </rPr>
          <t>+ Micronutrientes</t>
        </r>
      </text>
    </comment>
    <comment ref="J119" authorId="1" shapeId="0">
      <text>
        <r>
          <rPr>
            <b/>
            <sz val="12"/>
            <color indexed="81"/>
            <rFont val="Arial"/>
            <family val="2"/>
          </rPr>
          <t>CONSULTAR CONDICIONES     FINANCIERAS (FINAGRO)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<sst xmlns="http://schemas.openxmlformats.org/spreadsheetml/2006/main" count="168" uniqueCount="139">
  <si>
    <t>ACTIVIDADES</t>
  </si>
  <si>
    <t>PRODUCTO UTILIZADO</t>
  </si>
  <si>
    <t>UNIDAD</t>
  </si>
  <si>
    <t>CANTIDAD</t>
  </si>
  <si>
    <t>P A T R O N</t>
  </si>
  <si>
    <t>REPUBLICA DE COLOMBIA</t>
  </si>
  <si>
    <t>MINISTERIO DE AGRICULTURA</t>
  </si>
  <si>
    <t>Y DESARROLLO RURAL</t>
  </si>
  <si>
    <t>CULTIVOS SEMESTRALES</t>
  </si>
  <si>
    <t xml:space="preserve">Almácigos - siembra - sostenimiento - </t>
  </si>
  <si>
    <t>Otros</t>
  </si>
  <si>
    <t>Rastreada</t>
  </si>
  <si>
    <t>Arada</t>
  </si>
  <si>
    <t>Nivelada</t>
  </si>
  <si>
    <t>Caballonada</t>
  </si>
  <si>
    <t>Fertilización</t>
  </si>
  <si>
    <t>Trasplante</t>
  </si>
  <si>
    <t>Aplicación de Pre - emergentes</t>
  </si>
  <si>
    <t>Aporques</t>
  </si>
  <si>
    <t>Cultivada</t>
  </si>
  <si>
    <t>Podas</t>
  </si>
  <si>
    <t>Raleos</t>
  </si>
  <si>
    <t>Amarres</t>
  </si>
  <si>
    <t>Aplicación Riego</t>
  </si>
  <si>
    <t>Control Sanitario</t>
  </si>
  <si>
    <t>trazado y aplicación de correctivos</t>
  </si>
  <si>
    <t>Aplicación de Fungicidas</t>
  </si>
  <si>
    <t>Control Biológico</t>
  </si>
  <si>
    <t>Aplicación de Insecticidas</t>
  </si>
  <si>
    <t>Control de Malezas</t>
  </si>
  <si>
    <t>Aplicación de Herbicidas</t>
  </si>
  <si>
    <t>Desyerbas</t>
  </si>
  <si>
    <t>Despalille</t>
  </si>
  <si>
    <t>Mantenimiento de Canales</t>
  </si>
  <si>
    <t>Vigilancia</t>
  </si>
  <si>
    <t>Pajareo</t>
  </si>
  <si>
    <t>Manipuleo</t>
  </si>
  <si>
    <t>Desgrane</t>
  </si>
  <si>
    <t>Trilla</t>
  </si>
  <si>
    <t>Engavillada</t>
  </si>
  <si>
    <t>Desmote</t>
  </si>
  <si>
    <t>Semillas</t>
  </si>
  <si>
    <t>Simples</t>
  </si>
  <si>
    <t>Compuestos</t>
  </si>
  <si>
    <t>Foliares</t>
  </si>
  <si>
    <t>Agua</t>
  </si>
  <si>
    <t>Empaques</t>
  </si>
  <si>
    <t>Cabuya - Hilazas</t>
  </si>
  <si>
    <t>Estacas</t>
  </si>
  <si>
    <t>Estacones</t>
  </si>
  <si>
    <t>Alambre</t>
  </si>
  <si>
    <t>Administración</t>
  </si>
  <si>
    <t>Asistencia Técnica</t>
  </si>
  <si>
    <t>Arrendamiento</t>
  </si>
  <si>
    <t>Intereses</t>
  </si>
  <si>
    <t>EVALUACIÓN MUNICIPAL DE COSTOS DE PRODUCCIÓN POR HECTÁREA</t>
  </si>
  <si>
    <t xml:space="preserve"> 1. LABORES</t>
  </si>
  <si>
    <t xml:space="preserve"> 1.1 PREPARACIÓN SEMILLERO</t>
  </si>
  <si>
    <t xml:space="preserve"> 1.3 SIEMBRA</t>
  </si>
  <si>
    <t xml:space="preserve"> 1.4 LABORES CULTURALES</t>
  </si>
  <si>
    <t xml:space="preserve"> 1.5 COSECHA Y BENEFICIO</t>
  </si>
  <si>
    <t xml:space="preserve"> 2. INSUMOS</t>
  </si>
  <si>
    <t xml:space="preserve"> 3. OTROS COSTOS</t>
  </si>
  <si>
    <t xml:space="preserve">          RENDIMIENTO (Toneladas / Hectárea)</t>
  </si>
  <si>
    <t xml:space="preserve">          COSTOS DE PRODUCCIÓN ($ / Hectárea)</t>
  </si>
  <si>
    <t xml:space="preserve">          PRECIO PAGADO AL PRODUCTOR ($ / Tonelada)</t>
  </si>
  <si>
    <t xml:space="preserve">TECN.        </t>
  </si>
  <si>
    <t xml:space="preserve">OTRO    </t>
  </si>
  <si>
    <t xml:space="preserve">   TRAD.                   </t>
  </si>
  <si>
    <t>VALOR TOTAL</t>
  </si>
  <si>
    <r>
      <t>SUBTOTAL</t>
    </r>
    <r>
      <rPr>
        <sz val="12"/>
        <rFont val="Arial"/>
        <family val="2"/>
      </rPr>
      <t xml:space="preserve">  LABORES   (Sume de 1.1 al 1.5)</t>
    </r>
  </si>
  <si>
    <r>
      <t>SUBTOTAL</t>
    </r>
    <r>
      <rPr>
        <sz val="12"/>
        <rFont val="Arial"/>
        <family val="2"/>
      </rPr>
      <t xml:space="preserve"> INSUMOS</t>
    </r>
  </si>
  <si>
    <r>
      <t>SUBTOTAL</t>
    </r>
    <r>
      <rPr>
        <sz val="12"/>
        <rFont val="Arial"/>
        <family val="2"/>
      </rPr>
      <t xml:space="preserve"> OTROS COSTOS</t>
    </r>
  </si>
  <si>
    <r>
      <t>TOTAL COSTOS POR HECTÁREA</t>
    </r>
    <r>
      <rPr>
        <sz val="12"/>
        <rFont val="Arial"/>
        <family val="2"/>
      </rPr>
      <t xml:space="preserve">  (Labores, Insumos y Otros)</t>
    </r>
  </si>
  <si>
    <t>TOTAL COSTOS DIRECTOS</t>
  </si>
  <si>
    <t>TOTAL COSTOS INDIRECTOS</t>
  </si>
  <si>
    <t>Total Costos Directos + Indirectos =</t>
  </si>
  <si>
    <t>Rastrillada</t>
  </si>
  <si>
    <t>Construcción de Drenajes</t>
  </si>
  <si>
    <t>Siembra y Tapada</t>
  </si>
  <si>
    <t>Fertilizantes Simples</t>
  </si>
  <si>
    <t>Fertilizantes Compuestos</t>
  </si>
  <si>
    <t>Fertilizantes Foliares</t>
  </si>
  <si>
    <t>Limpieza y Secamiento</t>
  </si>
  <si>
    <t>Abono Orgánico</t>
  </si>
  <si>
    <t>Mes</t>
  </si>
  <si>
    <t>CULTIVO:</t>
  </si>
  <si>
    <t>DEPARTAMENTO DEL VALLE DEL CAUCA</t>
  </si>
  <si>
    <t>PRECIO UNITARIO</t>
  </si>
  <si>
    <t xml:space="preserve"> ($ / Unidad)</t>
  </si>
  <si>
    <t xml:space="preserve">          INGRESO ($ / Hectárea)       </t>
  </si>
  <si>
    <t xml:space="preserve">          UTILIDAD ($ / Hectárea)      </t>
  </si>
  <si>
    <t xml:space="preserve"> 1.2 ÁREA DE CULTIVO</t>
  </si>
  <si>
    <t>Otras Labores de Adecuación</t>
  </si>
  <si>
    <r>
      <t xml:space="preserve">Herbicida </t>
    </r>
    <r>
      <rPr>
        <sz val="10"/>
        <rFont val="Arial"/>
        <family val="2"/>
      </rPr>
      <t>1</t>
    </r>
  </si>
  <si>
    <r>
      <t xml:space="preserve">Herbicida </t>
    </r>
    <r>
      <rPr>
        <sz val="10"/>
        <rFont val="Arial"/>
        <family val="2"/>
      </rPr>
      <t>2</t>
    </r>
    <r>
      <rPr>
        <sz val="10"/>
        <rFont val="Arial"/>
        <family val="2"/>
      </rPr>
      <t/>
    </r>
  </si>
  <si>
    <r>
      <t xml:space="preserve">Insecticida </t>
    </r>
    <r>
      <rPr>
        <sz val="10"/>
        <rFont val="Arial"/>
        <family val="2"/>
      </rPr>
      <t>1</t>
    </r>
  </si>
  <si>
    <r>
      <t xml:space="preserve">Insecticida </t>
    </r>
    <r>
      <rPr>
        <sz val="10"/>
        <rFont val="Arial"/>
        <family val="2"/>
      </rPr>
      <t>2</t>
    </r>
    <r>
      <rPr>
        <sz val="10"/>
        <rFont val="Arial"/>
        <family val="2"/>
      </rPr>
      <t/>
    </r>
  </si>
  <si>
    <r>
      <t xml:space="preserve">Fungicida </t>
    </r>
    <r>
      <rPr>
        <sz val="10"/>
        <rFont val="Arial"/>
        <family val="2"/>
      </rPr>
      <t>1</t>
    </r>
  </si>
  <si>
    <r>
      <t xml:space="preserve">Fungicida </t>
    </r>
    <r>
      <rPr>
        <sz val="10"/>
        <rFont val="Arial"/>
        <family val="2"/>
      </rPr>
      <t>2</t>
    </r>
    <r>
      <rPr>
        <sz val="10"/>
        <rFont val="Arial"/>
        <family val="2"/>
      </rPr>
      <t/>
    </r>
  </si>
  <si>
    <t>Transporte Interno</t>
  </si>
  <si>
    <t>Trazado - Hoyado</t>
  </si>
  <si>
    <t>Limpia Manual</t>
  </si>
  <si>
    <t>Construcción de Eras</t>
  </si>
  <si>
    <t>H - M</t>
  </si>
  <si>
    <t>Resiembra</t>
  </si>
  <si>
    <t>Jornal</t>
  </si>
  <si>
    <t xml:space="preserve">Jornal </t>
  </si>
  <si>
    <t>Recolección, Desgrane y Empaque</t>
  </si>
  <si>
    <t>Bulto</t>
  </si>
  <si>
    <t xml:space="preserve">Costal  </t>
  </si>
  <si>
    <t>Para 70 kilos</t>
  </si>
  <si>
    <r>
      <rPr>
        <b/>
        <sz val="11.5"/>
        <rFont val="Arial"/>
        <family val="2"/>
      </rPr>
      <t>Distancia de Siembra:</t>
    </r>
    <r>
      <rPr>
        <sz val="11.5"/>
        <rFont val="Arial"/>
        <family val="2"/>
      </rPr>
      <t xml:space="preserve"> 40 - 60 cms entre Surcos y 10 cms entre Plantas.</t>
    </r>
  </si>
  <si>
    <r>
      <rPr>
        <b/>
        <sz val="11.5"/>
        <rFont val="Arial"/>
        <family val="2"/>
      </rPr>
      <t>Densidad:</t>
    </r>
    <r>
      <rPr>
        <sz val="11.5"/>
        <rFont val="Arial"/>
        <family val="2"/>
      </rPr>
      <t xml:space="preserve"> 166.000 - 250.000 Plantas / Ha</t>
    </r>
  </si>
  <si>
    <t>Kilo</t>
  </si>
  <si>
    <t>Nitrogeno - Fósforo - Potasio</t>
  </si>
  <si>
    <t>Maquinaria Contrato</t>
  </si>
  <si>
    <t>SECRETARIA DE                 AGRICULTURA Y PESCA                 SEDAMA - UMATA</t>
  </si>
  <si>
    <t>Nitrogeno</t>
  </si>
  <si>
    <t>Kilo / Litro</t>
  </si>
  <si>
    <t>Paraquat</t>
  </si>
  <si>
    <t>Litro</t>
  </si>
  <si>
    <t>Clorpirifos</t>
  </si>
  <si>
    <t>Hidroxido Cuprico</t>
  </si>
  <si>
    <t>Trichogramma</t>
  </si>
  <si>
    <t>Pulgada</t>
  </si>
  <si>
    <t>GOBERNACIÓN DEL VALLE DEL CAUCA       SECRETARÍA DE AGRICULTURA Y PESCA         SEDAMAs - UMATAs</t>
  </si>
  <si>
    <t>Otros costos</t>
  </si>
  <si>
    <t>COMPORTAMIENTO GUÍA COSTOS DE PRODUCCIÓN AÑO 2020</t>
  </si>
  <si>
    <t>Año 2020</t>
  </si>
  <si>
    <t>ITEMS PARA EL GRAFICA</t>
  </si>
  <si>
    <t>Maquinaria</t>
  </si>
  <si>
    <t>Mano de obra</t>
  </si>
  <si>
    <t>Semilla</t>
  </si>
  <si>
    <t>Fertilizantes</t>
  </si>
  <si>
    <t>Control sanitario</t>
  </si>
  <si>
    <t>Otros insumos</t>
  </si>
  <si>
    <t>TOTAL</t>
  </si>
  <si>
    <t>Fecha de actualizacion: 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</si>
</sst>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* #,##0.00_ ;_ * \-#,##0.00_ ;_ * &quot;-&quot;??_ ;_ @_ "/>
    <numFmt numFmtId="165" formatCode="#,##0.0"/>
    <numFmt numFmtId="166" formatCode="&quot;$&quot;\ #,##0;[Red]&quot;$&quot;\ #,##0"/>
    <numFmt numFmtId="167" formatCode="&quot;$&quot;\ #,##0"/>
    <numFmt numFmtId="168" formatCode="&quot;$&quot;\ #,##0.00"/>
    <numFmt numFmtId="169" formatCode="_ * #,##0_ ;_ * \-#,##0_ ;_ * &quot;-&quot;??_ ;_ @_ "/>
  </numFmts>
  <fonts count="31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color indexed="81"/>
      <name val="Arial"/>
      <family val="2"/>
    </font>
    <font>
      <sz val="8"/>
      <color indexed="81"/>
      <name val="Tahoma"/>
      <family val="2"/>
    </font>
    <font>
      <b/>
      <sz val="12"/>
      <name val="Arial"/>
      <family val="2"/>
    </font>
    <font>
      <i/>
      <sz val="12"/>
      <name val="Arial"/>
      <family val="2"/>
    </font>
    <font>
      <b/>
      <u/>
      <sz val="11"/>
      <name val="Arial"/>
      <family val="2"/>
    </font>
    <font>
      <b/>
      <u/>
      <sz val="11"/>
      <color indexed="12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1"/>
      <color indexed="60"/>
      <name val="Arial"/>
      <family val="2"/>
    </font>
    <font>
      <b/>
      <sz val="11"/>
      <color indexed="9"/>
      <name val="Arial"/>
      <family val="2"/>
    </font>
    <font>
      <b/>
      <sz val="16"/>
      <color indexed="9"/>
      <name val="Arial"/>
      <family val="2"/>
    </font>
    <font>
      <sz val="11"/>
      <color indexed="10"/>
      <name val="Arial"/>
      <family val="2"/>
    </font>
    <font>
      <sz val="12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2"/>
      <name val="Arial"/>
      <family val="2"/>
    </font>
    <font>
      <sz val="12"/>
      <color indexed="14"/>
      <name val="Arial"/>
      <family val="2"/>
    </font>
    <font>
      <sz val="10"/>
      <color indexed="14"/>
      <name val="Arial"/>
      <family val="2"/>
    </font>
    <font>
      <b/>
      <sz val="11.5"/>
      <name val="Arial"/>
      <family val="2"/>
    </font>
    <font>
      <sz val="11.5"/>
      <name val="Arial"/>
      <family val="2"/>
    </font>
    <font>
      <b/>
      <sz val="12"/>
      <color indexed="81"/>
      <name val="Tahoma"/>
      <family val="2"/>
    </font>
    <font>
      <sz val="12"/>
      <color indexed="10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8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/>
    </xf>
    <xf numFmtId="0" fontId="4" fillId="2" borderId="3" xfId="0" applyFont="1" applyFill="1" applyBorder="1" applyAlignment="1">
      <alignment vertical="center"/>
    </xf>
    <xf numFmtId="165" fontId="4" fillId="0" borderId="4" xfId="0" applyNumberFormat="1" applyFont="1" applyBorder="1" applyAlignment="1">
      <alignment horizontal="center" vertical="center"/>
    </xf>
    <xf numFmtId="165" fontId="4" fillId="2" borderId="4" xfId="0" applyNumberFormat="1" applyFont="1" applyFill="1" applyBorder="1" applyAlignment="1">
      <alignment horizontal="center" vertical="center"/>
    </xf>
    <xf numFmtId="165" fontId="2" fillId="2" borderId="5" xfId="0" applyNumberFormat="1" applyFont="1" applyFill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165" fontId="3" fillId="0" borderId="4" xfId="0" applyNumberFormat="1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11" fillId="0" borderId="9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165" fontId="8" fillId="0" borderId="4" xfId="0" applyNumberFormat="1" applyFont="1" applyBorder="1" applyAlignment="1">
      <alignment horizontal="right" vertical="center"/>
    </xf>
    <xf numFmtId="0" fontId="11" fillId="2" borderId="1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7" xfId="0" applyFont="1" applyFill="1" applyBorder="1" applyAlignment="1">
      <alignment vertical="center"/>
    </xf>
    <xf numFmtId="165" fontId="11" fillId="2" borderId="4" xfId="0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165" fontId="8" fillId="2" borderId="4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0" fontId="8" fillId="2" borderId="0" xfId="0" applyFont="1" applyFill="1" applyBorder="1"/>
    <xf numFmtId="0" fontId="8" fillId="0" borderId="2" xfId="0" applyFont="1" applyFill="1" applyBorder="1" applyAlignment="1">
      <alignment vertical="center"/>
    </xf>
    <xf numFmtId="0" fontId="8" fillId="0" borderId="3" xfId="0" applyFont="1" applyFill="1" applyBorder="1"/>
    <xf numFmtId="0" fontId="11" fillId="0" borderId="3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0" xfId="0" applyFont="1"/>
    <xf numFmtId="0" fontId="8" fillId="2" borderId="0" xfId="0" applyFont="1" applyFill="1"/>
    <xf numFmtId="0" fontId="11" fillId="0" borderId="0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5" fontId="4" fillId="0" borderId="4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66" fontId="3" fillId="0" borderId="4" xfId="0" applyNumberFormat="1" applyFont="1" applyBorder="1" applyAlignment="1">
      <alignment horizontal="center" vertical="center"/>
    </xf>
    <xf numFmtId="10" fontId="3" fillId="2" borderId="0" xfId="0" applyNumberFormat="1" applyFont="1" applyFill="1" applyBorder="1" applyAlignment="1">
      <alignment horizontal="center" vertical="center"/>
    </xf>
    <xf numFmtId="0" fontId="7" fillId="0" borderId="0" xfId="0" applyFont="1"/>
    <xf numFmtId="0" fontId="0" fillId="0" borderId="0" xfId="0" applyBorder="1"/>
    <xf numFmtId="0" fontId="0" fillId="0" borderId="4" xfId="0" applyBorder="1"/>
    <xf numFmtId="0" fontId="0" fillId="2" borderId="0" xfId="0" applyFill="1" applyBorder="1"/>
    <xf numFmtId="0" fontId="0" fillId="2" borderId="4" xfId="0" applyFill="1" applyBorder="1"/>
    <xf numFmtId="166" fontId="3" fillId="2" borderId="4" xfId="0" applyNumberFormat="1" applyFont="1" applyFill="1" applyBorder="1" applyAlignment="1">
      <alignment horizontal="center" vertical="center"/>
    </xf>
    <xf numFmtId="167" fontId="16" fillId="2" borderId="4" xfId="0" applyNumberFormat="1" applyFont="1" applyFill="1" applyBorder="1" applyAlignment="1">
      <alignment horizontal="center" vertical="center"/>
    </xf>
    <xf numFmtId="10" fontId="20" fillId="0" borderId="0" xfId="0" applyNumberFormat="1" applyFont="1"/>
    <xf numFmtId="0" fontId="21" fillId="0" borderId="0" xfId="0" applyFont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10" fontId="3" fillId="0" borderId="0" xfId="0" applyNumberFormat="1" applyFont="1" applyAlignment="1">
      <alignment horizontal="center"/>
    </xf>
    <xf numFmtId="10" fontId="22" fillId="0" borderId="0" xfId="0" applyNumberFormat="1" applyFont="1" applyAlignment="1">
      <alignment horizontal="center"/>
    </xf>
    <xf numFmtId="0" fontId="0" fillId="3" borderId="6" xfId="0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3" fillId="0" borderId="0" xfId="0" applyFont="1"/>
    <xf numFmtId="0" fontId="23" fillId="0" borderId="0" xfId="0" applyFont="1" applyFill="1" applyBorder="1" applyAlignment="1">
      <alignment vertical="center"/>
    </xf>
    <xf numFmtId="0" fontId="7" fillId="0" borderId="0" xfId="0" applyFont="1" applyAlignment="1">
      <alignment vertical="center" wrapText="1"/>
    </xf>
    <xf numFmtId="0" fontId="8" fillId="0" borderId="12" xfId="0" applyFont="1" applyBorder="1" applyAlignment="1">
      <alignment horizontal="center" vertical="center"/>
    </xf>
    <xf numFmtId="165" fontId="8" fillId="0" borderId="12" xfId="0" applyNumberFormat="1" applyFont="1" applyBorder="1" applyAlignment="1">
      <alignment vertical="center"/>
    </xf>
    <xf numFmtId="0" fontId="8" fillId="2" borderId="12" xfId="0" applyFont="1" applyFill="1" applyBorder="1" applyAlignment="1">
      <alignment horizontal="center" vertical="center"/>
    </xf>
    <xf numFmtId="165" fontId="8" fillId="2" borderId="12" xfId="0" applyNumberFormat="1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165" fontId="8" fillId="0" borderId="12" xfId="0" applyNumberFormat="1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165" fontId="8" fillId="0" borderId="6" xfId="0" applyNumberFormat="1" applyFont="1" applyFill="1" applyBorder="1" applyAlignment="1">
      <alignment vertical="center"/>
    </xf>
    <xf numFmtId="10" fontId="12" fillId="0" borderId="1" xfId="0" applyNumberFormat="1" applyFont="1" applyFill="1" applyBorder="1" applyAlignment="1">
      <alignment horizontal="center" vertical="center"/>
    </xf>
    <xf numFmtId="10" fontId="0" fillId="0" borderId="1" xfId="0" applyNumberFormat="1" applyFill="1" applyBorder="1" applyAlignment="1">
      <alignment horizontal="center"/>
    </xf>
    <xf numFmtId="10" fontId="16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165" fontId="24" fillId="0" borderId="0" xfId="0" applyNumberFormat="1" applyFont="1" applyFill="1" applyBorder="1" applyAlignment="1">
      <alignment horizontal="right" vertical="center"/>
    </xf>
    <xf numFmtId="165" fontId="25" fillId="0" borderId="0" xfId="0" applyNumberFormat="1" applyFont="1"/>
    <xf numFmtId="169" fontId="3" fillId="0" borderId="0" xfId="1" applyNumberFormat="1" applyFont="1"/>
    <xf numFmtId="0" fontId="8" fillId="0" borderId="0" xfId="0" applyFont="1" applyBorder="1" applyAlignment="1"/>
    <xf numFmtId="0" fontId="8" fillId="2" borderId="0" xfId="0" applyFont="1" applyFill="1" applyBorder="1" applyAlignment="1"/>
    <xf numFmtId="0" fontId="8" fillId="0" borderId="0" xfId="0" applyFont="1" applyFill="1" applyBorder="1" applyAlignment="1"/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29" fillId="0" borderId="12" xfId="0" applyFont="1" applyBorder="1" applyAlignment="1">
      <alignment horizontal="center" vertical="center"/>
    </xf>
    <xf numFmtId="165" fontId="29" fillId="0" borderId="12" xfId="0" applyNumberFormat="1" applyFont="1" applyBorder="1" applyAlignment="1">
      <alignment vertical="center"/>
    </xf>
    <xf numFmtId="0" fontId="29" fillId="2" borderId="12" xfId="0" applyFont="1" applyFill="1" applyBorder="1" applyAlignment="1">
      <alignment horizontal="center" vertical="center"/>
    </xf>
    <xf numFmtId="165" fontId="29" fillId="2" borderId="12" xfId="0" applyNumberFormat="1" applyFont="1" applyFill="1" applyBorder="1" applyAlignment="1">
      <alignment vertical="center"/>
    </xf>
    <xf numFmtId="0" fontId="29" fillId="0" borderId="12" xfId="0" applyFont="1" applyFill="1" applyBorder="1" applyAlignment="1">
      <alignment horizontal="center" vertical="center"/>
    </xf>
    <xf numFmtId="165" fontId="29" fillId="0" borderId="12" xfId="0" applyNumberFormat="1" applyFont="1" applyFill="1" applyBorder="1" applyAlignment="1">
      <alignment vertical="center"/>
    </xf>
    <xf numFmtId="0" fontId="8" fillId="2" borderId="4" xfId="0" applyFont="1" applyFill="1" applyBorder="1"/>
    <xf numFmtId="165" fontId="4" fillId="0" borderId="5" xfId="0" applyNumberFormat="1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0" borderId="0" xfId="0" applyFill="1"/>
    <xf numFmtId="10" fontId="0" fillId="0" borderId="0" xfId="0" applyNumberFormat="1" applyFill="1" applyAlignment="1">
      <alignment horizontal="center"/>
    </xf>
    <xf numFmtId="10" fontId="8" fillId="0" borderId="1" xfId="0" applyNumberFormat="1" applyFont="1" applyFill="1" applyBorder="1" applyAlignment="1">
      <alignment horizontal="center"/>
    </xf>
    <xf numFmtId="4" fontId="0" fillId="0" borderId="0" xfId="0" applyNumberFormat="1"/>
    <xf numFmtId="0" fontId="30" fillId="0" borderId="0" xfId="0" applyFont="1"/>
    <xf numFmtId="3" fontId="11" fillId="2" borderId="4" xfId="0" applyNumberFormat="1" applyFont="1" applyFill="1" applyBorder="1" applyAlignment="1">
      <alignment horizontal="right" vertical="center"/>
    </xf>
    <xf numFmtId="3" fontId="8" fillId="0" borderId="4" xfId="0" applyNumberFormat="1" applyFont="1" applyBorder="1" applyAlignment="1">
      <alignment horizontal="right" vertical="center"/>
    </xf>
    <xf numFmtId="3" fontId="8" fillId="2" borderId="4" xfId="0" applyNumberFormat="1" applyFont="1" applyFill="1" applyBorder="1" applyAlignment="1">
      <alignment horizontal="right" vertical="center"/>
    </xf>
    <xf numFmtId="3" fontId="11" fillId="0" borderId="4" xfId="0" applyNumberFormat="1" applyFont="1" applyBorder="1" applyAlignment="1">
      <alignment horizontal="right" vertical="center"/>
    </xf>
    <xf numFmtId="3" fontId="11" fillId="0" borderId="5" xfId="0" applyNumberFormat="1" applyFont="1" applyFill="1" applyBorder="1" applyAlignment="1">
      <alignment horizontal="right" vertical="center"/>
    </xf>
    <xf numFmtId="3" fontId="11" fillId="0" borderId="4" xfId="0" applyNumberFormat="1" applyFont="1" applyFill="1" applyBorder="1" applyAlignment="1">
      <alignment horizontal="right" vertical="center"/>
    </xf>
    <xf numFmtId="3" fontId="8" fillId="2" borderId="4" xfId="0" applyNumberFormat="1" applyFont="1" applyFill="1" applyBorder="1" applyAlignment="1">
      <alignment horizontal="center" vertical="center"/>
    </xf>
    <xf numFmtId="0" fontId="2" fillId="0" borderId="0" xfId="0" applyFont="1"/>
    <xf numFmtId="4" fontId="2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27" fillId="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15" fillId="0" borderId="4" xfId="0" applyFont="1" applyBorder="1"/>
    <xf numFmtId="0" fontId="11" fillId="3" borderId="9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/>
    </xf>
    <xf numFmtId="165" fontId="11" fillId="0" borderId="8" xfId="0" applyNumberFormat="1" applyFont="1" applyBorder="1" applyAlignment="1">
      <alignment horizontal="center" vertical="center"/>
    </xf>
    <xf numFmtId="165" fontId="11" fillId="0" borderId="0" xfId="0" applyNumberFormat="1" applyFont="1" applyBorder="1" applyAlignment="1">
      <alignment horizontal="center" vertical="center"/>
    </xf>
    <xf numFmtId="4" fontId="11" fillId="0" borderId="8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5" fontId="11" fillId="2" borderId="8" xfId="0" applyNumberFormat="1" applyFont="1" applyFill="1" applyBorder="1" applyAlignment="1">
      <alignment horizontal="center" vertical="center"/>
    </xf>
    <xf numFmtId="165" fontId="11" fillId="2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7" fillId="0" borderId="0" xfId="0" applyFont="1" applyAlignment="1">
      <alignment horizontal="left"/>
    </xf>
    <xf numFmtId="0" fontId="13" fillId="0" borderId="0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168" fontId="19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0" fontId="17" fillId="2" borderId="0" xfId="0" applyNumberFormat="1" applyFont="1" applyFill="1" applyBorder="1" applyAlignment="1">
      <alignment horizontal="center" vertical="center"/>
    </xf>
    <xf numFmtId="10" fontId="17" fillId="2" borderId="4" xfId="0" applyNumberFormat="1" applyFont="1" applyFill="1" applyBorder="1" applyAlignment="1">
      <alignment horizontal="center" vertical="center"/>
    </xf>
    <xf numFmtId="10" fontId="19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7" fillId="0" borderId="0" xfId="0" applyFont="1" applyAlignment="1" applyProtection="1">
      <alignment horizontal="center" vertical="center"/>
      <protection locked="0"/>
    </xf>
    <xf numFmtId="0" fontId="17" fillId="0" borderId="4" xfId="0" applyFont="1" applyBorder="1" applyAlignment="1" applyProtection="1">
      <alignment horizontal="center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25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PARTICIPACIÓN COSTOS DIRECTOS E INDIRECTOS</a:t>
            </a:r>
          </a:p>
        </c:rich>
      </c:tx>
      <c:layout>
        <c:manualLayout>
          <c:xMode val="edge"/>
          <c:yMode val="edge"/>
          <c:x val="0.12500025732077608"/>
          <c:y val="1.355011704618003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10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7349461823952423E-2"/>
          <c:y val="0.31165394132669938"/>
          <c:w val="0.79518130763873929"/>
          <c:h val="0.5663971629328711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CA3-40DF-9879-4FD9DF776A9F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CA3-40DF-9879-4FD9DF776A9F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CA3-40DF-9879-4FD9DF776A9F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CA3-40DF-9879-4FD9DF776A9F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0CA3-40DF-9879-4FD9DF776A9F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CA3-40DF-9879-4FD9DF776A9F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0CA3-40DF-9879-4FD9DF776A9F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CA3-40DF-9879-4FD9DF776A9F}"/>
              </c:ext>
            </c:extLst>
          </c:dPt>
          <c:dPt>
            <c:idx val="8"/>
            <c:bubble3D val="0"/>
            <c:spPr>
              <a:solidFill>
                <a:srgbClr val="00009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0CA3-40DF-9879-4FD9DF776A9F}"/>
              </c:ext>
            </c:extLst>
          </c:dPt>
          <c:dPt>
            <c:idx val="9"/>
            <c:bubble3D val="0"/>
            <c:spPr>
              <a:solidFill>
                <a:srgbClr val="F20884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0CA3-40DF-9879-4FD9DF776A9F}"/>
              </c:ext>
            </c:extLst>
          </c:dPt>
          <c:dPt>
            <c:idx val="10"/>
            <c:bubble3D val="0"/>
            <c:spPr>
              <a:solidFill>
                <a:srgbClr val="FCF305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0CA3-40DF-9879-4FD9DF776A9F}"/>
              </c:ext>
            </c:extLst>
          </c:dPt>
          <c:dPt>
            <c:idx val="11"/>
            <c:bubble3D val="0"/>
            <c:spPr>
              <a:solidFill>
                <a:srgbClr val="00ABEA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0CA3-40DF-9879-4FD9DF776A9F}"/>
              </c:ext>
            </c:extLst>
          </c:dPt>
          <c:dPt>
            <c:idx val="12"/>
            <c:bubble3D val="0"/>
            <c:spPr>
              <a:solidFill>
                <a:srgbClr val="4600A5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0CA3-40DF-9879-4FD9DF776A9F}"/>
              </c:ext>
            </c:extLst>
          </c:dPt>
          <c:dPt>
            <c:idx val="13"/>
            <c:bubble3D val="0"/>
            <c:spPr>
              <a:solidFill>
                <a:srgbClr val="9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0CA3-40DF-9879-4FD9DF776A9F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0CA3-40DF-9879-4FD9DF776A9F}"/>
              </c:ext>
            </c:extLst>
          </c:dPt>
          <c:dPt>
            <c:idx val="15"/>
            <c:bubble3D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0CA3-40DF-9879-4FD9DF776A9F}"/>
              </c:ext>
            </c:extLst>
          </c:dPt>
          <c:dPt>
            <c:idx val="16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0CA3-40DF-9879-4FD9DF776A9F}"/>
              </c:ext>
            </c:extLst>
          </c:dPt>
          <c:dLbls>
            <c:dLbl>
              <c:idx val="0"/>
              <c:layout>
                <c:manualLayout>
                  <c:x val="-3.5282709423499786E-2"/>
                  <c:y val="0.1597083963381209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CA3-40DF-9879-4FD9DF776A9F}"/>
                </c:ext>
              </c:extLst>
            </c:dLbl>
            <c:dLbl>
              <c:idx val="1"/>
              <c:layout>
                <c:manualLayout>
                  <c:x val="1.2247373462964006E-2"/>
                  <c:y val="0.14240768905724607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0" i="0" u="none" strike="noStrike" baseline="0">
                      <a:solidFill>
                        <a:srgbClr val="0000D4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CA3-40DF-9879-4FD9DF776A9F}"/>
                </c:ext>
              </c:extLst>
            </c:dLbl>
            <c:dLbl>
              <c:idx val="2"/>
              <c:layout>
                <c:manualLayout>
                  <c:x val="3.5205975206462508E-3"/>
                  <c:y val="-7.8474878894127492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0" i="0" u="none" strike="noStrike" baseline="0">
                      <a:solidFill>
                        <a:srgbClr val="0000D4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CA3-40DF-9879-4FD9DF776A9F}"/>
                </c:ext>
              </c:extLst>
            </c:dLbl>
            <c:dLbl>
              <c:idx val="3"/>
              <c:layout>
                <c:manualLayout>
                  <c:x val="-4.4123124085715761E-2"/>
                  <c:y val="-7.6113620112423078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0" i="0" u="none" strike="noStrike" baseline="0">
                      <a:solidFill>
                        <a:srgbClr val="0000D4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CA3-40DF-9879-4FD9DF776A9F}"/>
                </c:ext>
              </c:extLst>
            </c:dLbl>
            <c:dLbl>
              <c:idx val="4"/>
              <c:layout>
                <c:manualLayout>
                  <c:x val="-0.12972971519106519"/>
                  <c:y val="-0.19630560547181294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0" i="0" u="none" strike="noStrike" baseline="0">
                      <a:solidFill>
                        <a:srgbClr val="0000D4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CA3-40DF-9879-4FD9DF776A9F}"/>
                </c:ext>
              </c:extLst>
            </c:dLbl>
            <c:dLbl>
              <c:idx val="5"/>
              <c:layout>
                <c:manualLayout>
                  <c:x val="1.356202134065594E-2"/>
                  <c:y val="-0.15466417668868418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0" i="0" u="none" strike="noStrike" baseline="0">
                      <a:solidFill>
                        <a:srgbClr val="0000D4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CA3-40DF-9879-4FD9DF776A9F}"/>
                </c:ext>
              </c:extLst>
            </c:dLbl>
            <c:dLbl>
              <c:idx val="6"/>
              <c:layout>
                <c:manualLayout>
                  <c:x val="-1.9300633270880646E-3"/>
                  <c:y val="-6.3043537687054146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0" i="0" u="none" strike="noStrike" baseline="0">
                      <a:solidFill>
                        <a:srgbClr val="0000D4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0CA3-40DF-9879-4FD9DF776A9F}"/>
                </c:ext>
              </c:extLst>
            </c:dLbl>
            <c:dLbl>
              <c:idx val="7"/>
              <c:layout>
                <c:manualLayout>
                  <c:x val="-0.20413801805069809"/>
                  <c:y val="-6.9950565122449126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0" i="0" u="none" strike="noStrike" baseline="0">
                      <a:solidFill>
                        <a:srgbClr val="0000D4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CA3-40DF-9879-4FD9DF776A9F}"/>
                </c:ext>
              </c:extLst>
            </c:dLbl>
            <c:dLbl>
              <c:idx val="8"/>
              <c:layout>
                <c:manualLayout>
                  <c:x val="-9.9456744171375178E-2"/>
                  <c:y val="-0.19109318652241641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0" i="0" u="none" strike="noStrike" baseline="0">
                      <a:solidFill>
                        <a:srgbClr val="0000D4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CA3-40DF-9879-4FD9DF776A9F}"/>
                </c:ext>
              </c:extLst>
            </c:dLbl>
            <c:dLbl>
              <c:idx val="9"/>
              <c:layout>
                <c:manualLayout>
                  <c:x val="5.5584794514606559E-2"/>
                  <c:y val="-0.190840535177005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0" i="0" u="none" strike="noStrike" baseline="0">
                      <a:solidFill>
                        <a:srgbClr val="0000D4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CA3-40DF-9879-4FD9DF776A9F}"/>
                </c:ext>
              </c:extLst>
            </c:dLbl>
            <c:dLbl>
              <c:idx val="11"/>
              <c:layout>
                <c:manualLayout>
                  <c:x val="0.11321706969903675"/>
                  <c:y val="-8.3854355603923528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0" i="0" u="none" strike="noStrike" baseline="0">
                      <a:solidFill>
                        <a:srgbClr val="0000D4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CA3-40DF-9879-4FD9DF776A9F}"/>
                </c:ext>
              </c:extLst>
            </c:dLbl>
            <c:dLbl>
              <c:idx val="15"/>
              <c:layout>
                <c:manualLayout>
                  <c:x val="0"/>
                  <c:y val="-8.5739282589676294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CA3-40DF-9879-4FD9DF776A9F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25" b="0" i="0" u="none" strike="noStrike" baseline="0">
                    <a:solidFill>
                      <a:srgbClr val="0000D4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Hoja1!$L$20:$L$26</c:f>
              <c:strCache>
                <c:ptCount val="7"/>
                <c:pt idx="0">
                  <c:v>Maquinaria</c:v>
                </c:pt>
                <c:pt idx="1">
                  <c:v>Mano de obra</c:v>
                </c:pt>
                <c:pt idx="2">
                  <c:v>Semilla</c:v>
                </c:pt>
                <c:pt idx="3">
                  <c:v>Fertilizantes</c:v>
                </c:pt>
                <c:pt idx="4">
                  <c:v>Control sanitario</c:v>
                </c:pt>
                <c:pt idx="5">
                  <c:v>Otros insumos</c:v>
                </c:pt>
                <c:pt idx="6">
                  <c:v>Otros costos</c:v>
                </c:pt>
              </c:strCache>
            </c:strRef>
          </c:cat>
          <c:val>
            <c:numRef>
              <c:f>Hoja1!$M$20:$M$26</c:f>
              <c:numCache>
                <c:formatCode>#,##0.00</c:formatCode>
                <c:ptCount val="7"/>
                <c:pt idx="0">
                  <c:v>317200</c:v>
                </c:pt>
                <c:pt idx="1">
                  <c:v>1505000</c:v>
                </c:pt>
                <c:pt idx="2">
                  <c:v>540500</c:v>
                </c:pt>
                <c:pt idx="3">
                  <c:v>908500</c:v>
                </c:pt>
                <c:pt idx="4">
                  <c:v>140789.5</c:v>
                </c:pt>
                <c:pt idx="5">
                  <c:v>11000</c:v>
                </c:pt>
                <c:pt idx="6">
                  <c:v>480000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0CA3-40DF-9879-4FD9DF776A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495300</xdr:colOff>
      <xdr:row>7</xdr:row>
      <xdr:rowOff>19050</xdr:rowOff>
    </xdr:from>
    <xdr:to>
      <xdr:col>7</xdr:col>
      <xdr:colOff>723900</xdr:colOff>
      <xdr:row>8</xdr:row>
      <xdr:rowOff>0</xdr:rowOff>
    </xdr:to>
    <xdr:sp macro="" textlink="">
      <xdr:nvSpPr>
        <xdr:cNvPr id="41267" name="Rectangle 1"/>
        <xdr:cNvSpPr>
          <a:spLocks noChangeArrowheads="1"/>
        </xdr:cNvSpPr>
      </xdr:nvSpPr>
      <xdr:spPr bwMode="auto">
        <a:xfrm>
          <a:off x="5905500" y="1009650"/>
          <a:ext cx="22860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131</xdr:row>
      <xdr:rowOff>38100</xdr:rowOff>
    </xdr:from>
    <xdr:to>
      <xdr:col>8</xdr:col>
      <xdr:colOff>1068539</xdr:colOff>
      <xdr:row>133</xdr:row>
      <xdr:rowOff>9525</xdr:rowOff>
    </xdr:to>
    <xdr:sp macro="" textlink="">
      <xdr:nvSpPr>
        <xdr:cNvPr id="2018" name="Rectangle 16">
          <a:extLst/>
        </xdr:cNvPr>
        <xdr:cNvSpPr>
          <a:spLocks noChangeArrowheads="1"/>
        </xdr:cNvSpPr>
      </xdr:nvSpPr>
      <xdr:spPr bwMode="auto">
        <a:xfrm>
          <a:off x="1524000" y="20021550"/>
          <a:ext cx="5972175" cy="276225"/>
        </a:xfrm>
        <a:prstGeom prst="rect">
          <a:avLst/>
        </a:prstGeom>
        <a:solidFill>
          <a:srgbClr val="FFFF99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0" rIns="36000" bIns="0" anchor="t" upright="1"/>
        <a:lstStyle/>
        <a:p>
          <a:pPr algn="ctr" rtl="0">
            <a:defRPr sz="1000"/>
          </a:pPr>
          <a:r>
            <a:rPr lang="es-CO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RESUMEN</a:t>
          </a:r>
        </a:p>
      </xdr:txBody>
    </xdr:sp>
    <xdr:clientData/>
  </xdr:twoCellAnchor>
  <xdr:twoCellAnchor>
    <xdr:from>
      <xdr:col>8</xdr:col>
      <xdr:colOff>581025</xdr:colOff>
      <xdr:row>7</xdr:row>
      <xdr:rowOff>0</xdr:rowOff>
    </xdr:from>
    <xdr:to>
      <xdr:col>8</xdr:col>
      <xdr:colOff>819150</xdr:colOff>
      <xdr:row>7</xdr:row>
      <xdr:rowOff>142875</xdr:rowOff>
    </xdr:to>
    <xdr:sp macro="" textlink="">
      <xdr:nvSpPr>
        <xdr:cNvPr id="41269" name="Rectangle 69"/>
        <xdr:cNvSpPr>
          <a:spLocks noChangeArrowheads="1"/>
        </xdr:cNvSpPr>
      </xdr:nvSpPr>
      <xdr:spPr bwMode="auto">
        <a:xfrm>
          <a:off x="7000875" y="990600"/>
          <a:ext cx="238125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447675</xdr:colOff>
      <xdr:row>7</xdr:row>
      <xdr:rowOff>19050</xdr:rowOff>
    </xdr:from>
    <xdr:to>
      <xdr:col>9</xdr:col>
      <xdr:colOff>685800</xdr:colOff>
      <xdr:row>8</xdr:row>
      <xdr:rowOff>0</xdr:rowOff>
    </xdr:to>
    <xdr:sp macro="" textlink="">
      <xdr:nvSpPr>
        <xdr:cNvPr id="41270" name="Rectangle 70"/>
        <xdr:cNvSpPr>
          <a:spLocks noChangeArrowheads="1"/>
        </xdr:cNvSpPr>
      </xdr:nvSpPr>
      <xdr:spPr bwMode="auto">
        <a:xfrm>
          <a:off x="8134350" y="1009650"/>
          <a:ext cx="238125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1068916</xdr:colOff>
      <xdr:row>133</xdr:row>
      <xdr:rowOff>19050</xdr:rowOff>
    </xdr:from>
    <xdr:to>
      <xdr:col>8</xdr:col>
      <xdr:colOff>1068916</xdr:colOff>
      <xdr:row>137</xdr:row>
      <xdr:rowOff>238125</xdr:rowOff>
    </xdr:to>
    <xdr:sp macro="" textlink="">
      <xdr:nvSpPr>
        <xdr:cNvPr id="41271" name="Line 72"/>
        <xdr:cNvSpPr>
          <a:spLocks noChangeShapeType="1"/>
        </xdr:cNvSpPr>
      </xdr:nvSpPr>
      <xdr:spPr bwMode="auto">
        <a:xfrm>
          <a:off x="7482416" y="19799300"/>
          <a:ext cx="0" cy="1129242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133</xdr:row>
      <xdr:rowOff>19050</xdr:rowOff>
    </xdr:from>
    <xdr:to>
      <xdr:col>4</xdr:col>
      <xdr:colOff>9525</xdr:colOff>
      <xdr:row>137</xdr:row>
      <xdr:rowOff>238125</xdr:rowOff>
    </xdr:to>
    <xdr:sp macro="" textlink="">
      <xdr:nvSpPr>
        <xdr:cNvPr id="41272" name="Line 73"/>
        <xdr:cNvSpPr>
          <a:spLocks noChangeShapeType="1"/>
        </xdr:cNvSpPr>
      </xdr:nvSpPr>
      <xdr:spPr bwMode="auto">
        <a:xfrm>
          <a:off x="1524000" y="20307300"/>
          <a:ext cx="0" cy="1133475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</xdr:colOff>
      <xdr:row>138</xdr:row>
      <xdr:rowOff>0</xdr:rowOff>
    </xdr:from>
    <xdr:to>
      <xdr:col>8</xdr:col>
      <xdr:colOff>1047750</xdr:colOff>
      <xdr:row>138</xdr:row>
      <xdr:rowOff>0</xdr:rowOff>
    </xdr:to>
    <xdr:sp macro="" textlink="">
      <xdr:nvSpPr>
        <xdr:cNvPr id="41273" name="Line 74"/>
        <xdr:cNvSpPr>
          <a:spLocks noChangeShapeType="1"/>
        </xdr:cNvSpPr>
      </xdr:nvSpPr>
      <xdr:spPr bwMode="auto">
        <a:xfrm>
          <a:off x="1533525" y="21450300"/>
          <a:ext cx="5934075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95250</xdr:rowOff>
    </xdr:from>
    <xdr:to>
      <xdr:col>10</xdr:col>
      <xdr:colOff>0</xdr:colOff>
      <xdr:row>126</xdr:row>
      <xdr:rowOff>95250</xdr:rowOff>
    </xdr:to>
    <xdr:sp macro="" textlink="">
      <xdr:nvSpPr>
        <xdr:cNvPr id="41274" name="Line 76"/>
        <xdr:cNvSpPr>
          <a:spLocks noChangeShapeType="1"/>
        </xdr:cNvSpPr>
      </xdr:nvSpPr>
      <xdr:spPr bwMode="auto">
        <a:xfrm flipV="1">
          <a:off x="19050" y="19278600"/>
          <a:ext cx="9048750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124</xdr:row>
      <xdr:rowOff>76200</xdr:rowOff>
    </xdr:from>
    <xdr:to>
      <xdr:col>9</xdr:col>
      <xdr:colOff>1333500</xdr:colOff>
      <xdr:row>124</xdr:row>
      <xdr:rowOff>76200</xdr:rowOff>
    </xdr:to>
    <xdr:sp macro="" textlink="">
      <xdr:nvSpPr>
        <xdr:cNvPr id="41275" name="Line 77"/>
        <xdr:cNvSpPr>
          <a:spLocks noChangeShapeType="1"/>
        </xdr:cNvSpPr>
      </xdr:nvSpPr>
      <xdr:spPr bwMode="auto">
        <a:xfrm flipV="1">
          <a:off x="9525" y="18907125"/>
          <a:ext cx="9010650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130810</xdr:colOff>
      <xdr:row>133</xdr:row>
      <xdr:rowOff>6350</xdr:rowOff>
    </xdr:from>
    <xdr:to>
      <xdr:col>4</xdr:col>
      <xdr:colOff>337445</xdr:colOff>
      <xdr:row>133</xdr:row>
      <xdr:rowOff>206375</xdr:rowOff>
    </xdr:to>
    <xdr:sp macro="" textlink="">
      <xdr:nvSpPr>
        <xdr:cNvPr id="1106" name="Oval 82">
          <a:extLst/>
        </xdr:cNvPr>
        <xdr:cNvSpPr>
          <a:spLocks noChangeArrowheads="1"/>
        </xdr:cNvSpPr>
      </xdr:nvSpPr>
      <xdr:spPr bwMode="auto">
        <a:xfrm>
          <a:off x="1657350" y="20421600"/>
          <a:ext cx="200025" cy="2000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4</xdr:col>
      <xdr:colOff>130810</xdr:colOff>
      <xdr:row>133</xdr:row>
      <xdr:rowOff>206375</xdr:rowOff>
    </xdr:from>
    <xdr:to>
      <xdr:col>4</xdr:col>
      <xdr:colOff>346837</xdr:colOff>
      <xdr:row>134</xdr:row>
      <xdr:rowOff>200378</xdr:rowOff>
    </xdr:to>
    <xdr:sp macro="" textlink="">
      <xdr:nvSpPr>
        <xdr:cNvPr id="1107" name="Oval 83">
          <a:extLst/>
        </xdr:cNvPr>
        <xdr:cNvSpPr>
          <a:spLocks noChangeArrowheads="1"/>
        </xdr:cNvSpPr>
      </xdr:nvSpPr>
      <xdr:spPr bwMode="auto">
        <a:xfrm>
          <a:off x="1657350" y="20621625"/>
          <a:ext cx="200025" cy="2286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4</xdr:col>
      <xdr:colOff>130810</xdr:colOff>
      <xdr:row>135</xdr:row>
      <xdr:rowOff>0</xdr:rowOff>
    </xdr:from>
    <xdr:to>
      <xdr:col>4</xdr:col>
      <xdr:colOff>312183</xdr:colOff>
      <xdr:row>135</xdr:row>
      <xdr:rowOff>216757</xdr:rowOff>
    </xdr:to>
    <xdr:sp macro="" textlink="">
      <xdr:nvSpPr>
        <xdr:cNvPr id="1108" name="Oval 84">
          <a:extLst/>
        </xdr:cNvPr>
        <xdr:cNvSpPr>
          <a:spLocks noChangeArrowheads="1"/>
        </xdr:cNvSpPr>
      </xdr:nvSpPr>
      <xdr:spPr bwMode="auto">
        <a:xfrm>
          <a:off x="1657350" y="20859750"/>
          <a:ext cx="180975" cy="2190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4</xdr:col>
      <xdr:colOff>130810</xdr:colOff>
      <xdr:row>136</xdr:row>
      <xdr:rowOff>2722</xdr:rowOff>
    </xdr:from>
    <xdr:to>
      <xdr:col>4</xdr:col>
      <xdr:colOff>321729</xdr:colOff>
      <xdr:row>136</xdr:row>
      <xdr:rowOff>193990</xdr:rowOff>
    </xdr:to>
    <xdr:sp macro="" textlink="">
      <xdr:nvSpPr>
        <xdr:cNvPr id="1109" name="Oval 85">
          <a:extLst/>
        </xdr:cNvPr>
        <xdr:cNvSpPr>
          <a:spLocks noChangeArrowheads="1"/>
        </xdr:cNvSpPr>
      </xdr:nvSpPr>
      <xdr:spPr bwMode="auto">
        <a:xfrm>
          <a:off x="1657350" y="21097875"/>
          <a:ext cx="180975" cy="2190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4</xdr:col>
      <xdr:colOff>130810</xdr:colOff>
      <xdr:row>136</xdr:row>
      <xdr:rowOff>200025</xdr:rowOff>
    </xdr:from>
    <xdr:to>
      <xdr:col>4</xdr:col>
      <xdr:colOff>321729</xdr:colOff>
      <xdr:row>137</xdr:row>
      <xdr:rowOff>216310</xdr:rowOff>
    </xdr:to>
    <xdr:sp macro="" textlink="">
      <xdr:nvSpPr>
        <xdr:cNvPr id="1110" name="Oval 86">
          <a:extLst/>
        </xdr:cNvPr>
        <xdr:cNvSpPr>
          <a:spLocks noChangeArrowheads="1"/>
        </xdr:cNvSpPr>
      </xdr:nvSpPr>
      <xdr:spPr bwMode="auto">
        <a:xfrm>
          <a:off x="1657350" y="21316950"/>
          <a:ext cx="180975" cy="2190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5</a:t>
          </a:r>
        </a:p>
      </xdr:txBody>
    </xdr:sp>
    <xdr:clientData/>
  </xdr:twoCellAnchor>
  <xdr:oneCellAnchor>
    <xdr:from>
      <xdr:col>7</xdr:col>
      <xdr:colOff>569595</xdr:colOff>
      <xdr:row>7</xdr:row>
      <xdr:rowOff>3175</xdr:rowOff>
    </xdr:from>
    <xdr:ext cx="88900" cy="170287"/>
    <xdr:sp macro="" textlink="">
      <xdr:nvSpPr>
        <xdr:cNvPr id="1115" name="Text Box 91">
          <a:extLst/>
        </xdr:cNvPr>
        <xdr:cNvSpPr txBox="1">
          <a:spLocks noChangeArrowheads="1"/>
        </xdr:cNvSpPr>
      </xdr:nvSpPr>
      <xdr:spPr bwMode="auto">
        <a:xfrm>
          <a:off x="6845300" y="934508"/>
          <a:ext cx="88900" cy="172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s-ES" sz="1000" b="0" i="0" strike="noStrike">
              <a:solidFill>
                <a:sysClr val="windowText" lastClr="000000"/>
              </a:solidFill>
              <a:latin typeface="Arial"/>
              <a:cs typeface="Arial"/>
            </a:rPr>
            <a:t>X</a:t>
          </a:r>
        </a:p>
      </xdr:txBody>
    </xdr:sp>
    <xdr:clientData/>
  </xdr:oneCellAnchor>
  <xdr:twoCellAnchor>
    <xdr:from>
      <xdr:col>0</xdr:col>
      <xdr:colOff>95250</xdr:colOff>
      <xdr:row>140</xdr:row>
      <xdr:rowOff>95250</xdr:rowOff>
    </xdr:from>
    <xdr:to>
      <xdr:col>7</xdr:col>
      <xdr:colOff>1000125</xdr:colOff>
      <xdr:row>162</xdr:row>
      <xdr:rowOff>114300</xdr:rowOff>
    </xdr:to>
    <xdr:graphicFrame macro="">
      <xdr:nvGraphicFramePr>
        <xdr:cNvPr id="41290" name="Chart 10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</xdr:col>
      <xdr:colOff>59055</xdr:colOff>
      <xdr:row>6</xdr:row>
      <xdr:rowOff>55245</xdr:rowOff>
    </xdr:from>
    <xdr:ext cx="2644122" cy="200119"/>
    <xdr:sp macro="" textlink="">
      <xdr:nvSpPr>
        <xdr:cNvPr id="1132" name="Text Box 108">
          <a:extLst/>
        </xdr:cNvPr>
        <xdr:cNvSpPr txBox="1">
          <a:spLocks noChangeArrowheads="1"/>
        </xdr:cNvSpPr>
      </xdr:nvSpPr>
      <xdr:spPr bwMode="auto">
        <a:xfrm>
          <a:off x="1011555" y="885281"/>
          <a:ext cx="2644122" cy="200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1200" b="1" i="0" strike="noStrike">
              <a:solidFill>
                <a:sysClr val="windowText" lastClr="000000"/>
              </a:solidFill>
              <a:latin typeface="Arial"/>
              <a:cs typeface="Arial"/>
            </a:rPr>
            <a:t>FRÍJOL PLANA</a:t>
          </a:r>
          <a:r>
            <a:rPr lang="es-ES" sz="1200" b="0" i="0" strike="noStrike">
              <a:solidFill>
                <a:srgbClr val="FF0000"/>
              </a:solidFill>
              <a:latin typeface="Arial"/>
              <a:cs typeface="Arial"/>
            </a:rPr>
            <a:t> </a:t>
          </a:r>
          <a:r>
            <a:rPr lang="es-ES" sz="1200" b="0" i="1" strike="noStrike">
              <a:solidFill>
                <a:sysClr val="windowText" lastClr="000000"/>
              </a:solidFill>
              <a:latin typeface="Arial"/>
              <a:cs typeface="Arial"/>
            </a:rPr>
            <a:t>Phaseolus vulgaris L.</a:t>
          </a:r>
        </a:p>
      </xdr:txBody>
    </xdr:sp>
    <xdr:clientData/>
  </xdr:oneCellAnchor>
  <xdr:oneCellAnchor>
    <xdr:from>
      <xdr:col>9</xdr:col>
      <xdr:colOff>83185</xdr:colOff>
      <xdr:row>133</xdr:row>
      <xdr:rowOff>0</xdr:rowOff>
    </xdr:from>
    <xdr:ext cx="1048749" cy="269369"/>
    <xdr:sp macro="" textlink="">
      <xdr:nvSpPr>
        <xdr:cNvPr id="27" name="26 CuadroTexto">
          <a:extLst/>
        </xdr:cNvPr>
        <xdr:cNvSpPr txBox="1"/>
      </xdr:nvSpPr>
      <xdr:spPr>
        <a:xfrm>
          <a:off x="7766685" y="19780250"/>
          <a:ext cx="1048749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s-ES" sz="1200" b="1">
              <a:latin typeface="Arial" pitchFamily="34" charset="0"/>
              <a:cs typeface="Arial" pitchFamily="34" charset="0"/>
            </a:rPr>
            <a:t>Vaina</a:t>
          </a:r>
          <a:r>
            <a:rPr lang="es-ES" sz="1200" b="1" baseline="0">
              <a:latin typeface="Arial" pitchFamily="34" charset="0"/>
              <a:cs typeface="Arial" pitchFamily="34" charset="0"/>
            </a:rPr>
            <a:t> verde</a:t>
          </a:r>
          <a:endParaRPr lang="es-ES" sz="1200" b="1">
            <a:latin typeface="Arial" pitchFamily="34" charset="0"/>
            <a:cs typeface="Arial" pitchFamily="34" charset="0"/>
          </a:endParaRPr>
        </a:p>
      </xdr:txBody>
    </xdr:sp>
    <xdr:clientData/>
  </xdr:oneCellAnchor>
  <xdr:twoCellAnchor>
    <xdr:from>
      <xdr:col>8</xdr:col>
      <xdr:colOff>116417</xdr:colOff>
      <xdr:row>146</xdr:row>
      <xdr:rowOff>10583</xdr:rowOff>
    </xdr:from>
    <xdr:to>
      <xdr:col>9</xdr:col>
      <xdr:colOff>1183217</xdr:colOff>
      <xdr:row>149</xdr:row>
      <xdr:rowOff>124883</xdr:rowOff>
    </xdr:to>
    <xdr:sp macro="" textlink="">
      <xdr:nvSpPr>
        <xdr:cNvPr id="28" name="Proceso 27"/>
        <xdr:cNvSpPr/>
      </xdr:nvSpPr>
      <xdr:spPr bwMode="auto">
        <a:xfrm>
          <a:off x="6529917" y="22129750"/>
          <a:ext cx="2336800" cy="558800"/>
        </a:xfrm>
        <a:prstGeom prst="flowChartProcess">
          <a:avLst/>
        </a:prstGeom>
        <a:noFill/>
        <a:ln w="57150">
          <a:solidFill>
            <a:schemeClr val="accent1">
              <a:lumMod val="75000"/>
            </a:schemeClr>
          </a:solidFill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120650</xdr:colOff>
      <xdr:row>154</xdr:row>
      <xdr:rowOff>25400</xdr:rowOff>
    </xdr:from>
    <xdr:to>
      <xdr:col>9</xdr:col>
      <xdr:colOff>1187450</xdr:colOff>
      <xdr:row>157</xdr:row>
      <xdr:rowOff>139700</xdr:rowOff>
    </xdr:to>
    <xdr:sp macro="" textlink="">
      <xdr:nvSpPr>
        <xdr:cNvPr id="29" name="Proceso 28"/>
        <xdr:cNvSpPr/>
      </xdr:nvSpPr>
      <xdr:spPr bwMode="auto">
        <a:xfrm>
          <a:off x="6534150" y="23329900"/>
          <a:ext cx="2336800" cy="558800"/>
        </a:xfrm>
        <a:prstGeom prst="flowChartProcess">
          <a:avLst/>
        </a:prstGeom>
        <a:noFill/>
        <a:ln w="57150">
          <a:solidFill>
            <a:schemeClr val="accent1">
              <a:lumMod val="75000"/>
            </a:schemeClr>
          </a:solidFill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04"/>
  <sheetViews>
    <sheetView showGridLines="0" showZeros="0" tabSelected="1" topLeftCell="A121" zoomScale="90" zoomScaleNormal="90" zoomScaleSheetLayoutView="75" workbookViewId="0">
      <selection activeCell="A160" sqref="A160"/>
    </sheetView>
  </sheetViews>
  <sheetFormatPr baseColWidth="10" defaultRowHeight="12.75" x14ac:dyDescent="0.2"/>
  <cols>
    <col min="1" max="1" width="2.7109375" customWidth="1"/>
    <col min="2" max="2" width="2.28515625" customWidth="1"/>
    <col min="3" max="3" width="9.42578125" customWidth="1"/>
    <col min="4" max="4" width="8.28515625" customWidth="1"/>
    <col min="5" max="5" width="16.28515625" customWidth="1"/>
    <col min="6" max="6" width="30.7109375" customWidth="1"/>
    <col min="8" max="8" width="15.140625" customWidth="1"/>
    <col min="9" max="9" width="19" customWidth="1"/>
    <col min="10" max="10" width="20.7109375" customWidth="1"/>
    <col min="11" max="11" width="11.42578125" style="113"/>
    <col min="12" max="12" width="25.7109375" bestFit="1" customWidth="1"/>
    <col min="13" max="13" width="12.7109375" bestFit="1" customWidth="1"/>
  </cols>
  <sheetData>
    <row r="1" spans="1:11" ht="9.75" customHeight="1" x14ac:dyDescent="0.2">
      <c r="A1" s="127" t="s">
        <v>5</v>
      </c>
      <c r="B1" s="127"/>
      <c r="C1" s="127"/>
      <c r="D1" s="127"/>
      <c r="E1" s="2"/>
      <c r="J1" s="128" t="s">
        <v>117</v>
      </c>
    </row>
    <row r="2" spans="1:11" ht="11.25" customHeight="1" x14ac:dyDescent="0.2">
      <c r="A2" s="127" t="s">
        <v>6</v>
      </c>
      <c r="B2" s="127"/>
      <c r="C2" s="127"/>
      <c r="D2" s="127"/>
      <c r="E2" s="130" t="s">
        <v>55</v>
      </c>
      <c r="F2" s="130"/>
      <c r="G2" s="130"/>
      <c r="H2" s="130"/>
      <c r="I2" s="130"/>
      <c r="J2" s="129"/>
    </row>
    <row r="3" spans="1:11" ht="12" customHeight="1" x14ac:dyDescent="0.2">
      <c r="A3" s="127" t="s">
        <v>7</v>
      </c>
      <c r="B3" s="127"/>
      <c r="C3" s="127"/>
      <c r="D3" s="127"/>
      <c r="E3" s="131" t="s">
        <v>8</v>
      </c>
      <c r="F3" s="131"/>
      <c r="G3" s="131"/>
      <c r="H3" s="131"/>
      <c r="I3" s="131"/>
      <c r="J3" s="129"/>
    </row>
    <row r="5" spans="1:11" ht="15" x14ac:dyDescent="0.25">
      <c r="B5" s="3"/>
      <c r="C5" s="3"/>
      <c r="D5" s="3"/>
      <c r="E5" s="3"/>
      <c r="F5" s="133" t="s">
        <v>87</v>
      </c>
      <c r="G5" s="133"/>
      <c r="H5" s="133"/>
      <c r="J5" s="1"/>
    </row>
    <row r="6" spans="1:11" ht="4.5" customHeight="1" x14ac:dyDescent="0.2">
      <c r="B6" s="3"/>
      <c r="C6" s="3"/>
      <c r="D6" s="3"/>
      <c r="E6" s="3"/>
      <c r="F6" s="1"/>
      <c r="G6" s="1"/>
      <c r="H6" s="23"/>
      <c r="I6" s="23"/>
      <c r="J6" s="1"/>
    </row>
    <row r="7" spans="1:11" x14ac:dyDescent="0.2">
      <c r="A7" s="1"/>
      <c r="B7" s="1"/>
      <c r="C7" s="152" t="s">
        <v>86</v>
      </c>
      <c r="D7" s="1"/>
      <c r="E7" s="1"/>
      <c r="F7" s="1"/>
      <c r="G7" s="1"/>
      <c r="H7" s="1"/>
      <c r="I7" s="1"/>
      <c r="J7" s="1"/>
    </row>
    <row r="8" spans="1:11" x14ac:dyDescent="0.2">
      <c r="B8" s="3"/>
      <c r="C8" s="152"/>
      <c r="D8" s="3"/>
      <c r="E8" s="3"/>
      <c r="F8" s="1"/>
      <c r="G8" s="1"/>
      <c r="H8" s="3" t="s">
        <v>66</v>
      </c>
      <c r="I8" s="23" t="s">
        <v>68</v>
      </c>
      <c r="J8" s="23" t="s">
        <v>67</v>
      </c>
    </row>
    <row r="10" spans="1:11" x14ac:dyDescent="0.2">
      <c r="A10" s="145" t="s">
        <v>128</v>
      </c>
      <c r="B10" s="145"/>
      <c r="C10" s="145"/>
      <c r="D10" s="145"/>
      <c r="E10" s="145"/>
      <c r="F10" s="145"/>
      <c r="G10" s="145"/>
      <c r="H10" s="145"/>
      <c r="I10" s="145"/>
      <c r="J10" s="145"/>
    </row>
    <row r="11" spans="1:11" ht="5.25" customHeight="1" thickBot="1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</row>
    <row r="12" spans="1:11" ht="12" customHeight="1" thickTop="1" x14ac:dyDescent="0.2">
      <c r="A12" s="136" t="s">
        <v>0</v>
      </c>
      <c r="B12" s="137"/>
      <c r="C12" s="137"/>
      <c r="D12" s="137"/>
      <c r="E12" s="138"/>
      <c r="F12" s="142" t="s">
        <v>4</v>
      </c>
      <c r="G12" s="143"/>
      <c r="H12" s="144"/>
      <c r="I12" s="75" t="s">
        <v>88</v>
      </c>
      <c r="J12" s="76" t="s">
        <v>69</v>
      </c>
    </row>
    <row r="13" spans="1:11" ht="12" customHeight="1" thickBot="1" x14ac:dyDescent="0.25">
      <c r="A13" s="139"/>
      <c r="B13" s="140"/>
      <c r="C13" s="140"/>
      <c r="D13" s="140"/>
      <c r="E13" s="141"/>
      <c r="F13" s="19" t="s">
        <v>1</v>
      </c>
      <c r="G13" s="19" t="s">
        <v>2</v>
      </c>
      <c r="H13" s="19" t="s">
        <v>3</v>
      </c>
      <c r="I13" s="74" t="s">
        <v>89</v>
      </c>
      <c r="J13" s="112" t="s">
        <v>129</v>
      </c>
    </row>
    <row r="14" spans="1:11" ht="12" customHeight="1" thickTop="1" x14ac:dyDescent="0.2">
      <c r="A14" s="24" t="s">
        <v>56</v>
      </c>
      <c r="B14" s="25"/>
      <c r="C14" s="25"/>
      <c r="D14" s="25"/>
      <c r="E14" s="26"/>
      <c r="F14" s="80"/>
      <c r="G14" s="80"/>
      <c r="H14" s="81"/>
      <c r="I14" s="81"/>
      <c r="J14" s="27"/>
      <c r="K14" s="114"/>
    </row>
    <row r="15" spans="1:11" ht="12" customHeight="1" x14ac:dyDescent="0.2">
      <c r="A15" s="28" t="s">
        <v>57</v>
      </c>
      <c r="B15" s="29"/>
      <c r="C15" s="29"/>
      <c r="D15" s="29"/>
      <c r="E15" s="30"/>
      <c r="F15" s="82"/>
      <c r="G15" s="82"/>
      <c r="H15" s="83"/>
      <c r="I15" s="83"/>
      <c r="J15" s="31">
        <v>0</v>
      </c>
      <c r="K15" s="114"/>
    </row>
    <row r="16" spans="1:11" ht="12" customHeight="1" x14ac:dyDescent="0.2">
      <c r="A16" s="32"/>
      <c r="B16" s="25" t="s">
        <v>9</v>
      </c>
      <c r="C16" s="25"/>
      <c r="D16" s="25"/>
      <c r="E16" s="26"/>
      <c r="F16" s="80"/>
      <c r="G16" s="80"/>
      <c r="H16" s="81"/>
      <c r="I16" s="81"/>
      <c r="J16" s="27">
        <v>0</v>
      </c>
      <c r="K16" s="114"/>
    </row>
    <row r="17" spans="1:13" ht="12" customHeight="1" x14ac:dyDescent="0.2">
      <c r="A17" s="33"/>
      <c r="B17" s="34" t="s">
        <v>25</v>
      </c>
      <c r="C17" s="34"/>
      <c r="D17" s="34"/>
      <c r="E17" s="35"/>
      <c r="F17" s="82"/>
      <c r="G17" s="82"/>
      <c r="H17" s="83"/>
      <c r="I17" s="83"/>
      <c r="J17" s="36">
        <v>0</v>
      </c>
      <c r="K17" s="114"/>
    </row>
    <row r="18" spans="1:13" ht="12" customHeight="1" x14ac:dyDescent="0.2">
      <c r="A18" s="32"/>
      <c r="B18" s="25" t="s">
        <v>10</v>
      </c>
      <c r="C18" s="25"/>
      <c r="D18" s="25"/>
      <c r="E18" s="26"/>
      <c r="F18" s="80"/>
      <c r="G18" s="80"/>
      <c r="H18" s="81"/>
      <c r="I18" s="81"/>
      <c r="J18" s="27">
        <v>0</v>
      </c>
      <c r="K18" s="114"/>
      <c r="L18" s="117" t="s">
        <v>130</v>
      </c>
    </row>
    <row r="19" spans="1:13" ht="12" customHeight="1" x14ac:dyDescent="0.2">
      <c r="A19" s="33"/>
      <c r="B19" s="34"/>
      <c r="C19" s="34"/>
      <c r="D19" s="34"/>
      <c r="E19" s="35"/>
      <c r="F19" s="82"/>
      <c r="G19" s="82"/>
      <c r="H19" s="83"/>
      <c r="I19" s="83"/>
      <c r="J19" s="36"/>
      <c r="K19" s="114"/>
    </row>
    <row r="20" spans="1:13" ht="12" customHeight="1" x14ac:dyDescent="0.2">
      <c r="A20" s="32"/>
      <c r="B20" s="25"/>
      <c r="C20" s="25"/>
      <c r="D20" s="25"/>
      <c r="E20" s="26"/>
      <c r="F20" s="80"/>
      <c r="G20" s="80"/>
      <c r="H20" s="81"/>
      <c r="I20" s="81"/>
      <c r="J20" s="27"/>
      <c r="K20" s="89"/>
      <c r="L20" t="s">
        <v>131</v>
      </c>
      <c r="M20" s="116">
        <f>SUM(J22:J24)+J35+J53</f>
        <v>317200</v>
      </c>
    </row>
    <row r="21" spans="1:13" ht="12" customHeight="1" x14ac:dyDescent="0.2">
      <c r="A21" s="28" t="s">
        <v>92</v>
      </c>
      <c r="B21" s="29"/>
      <c r="C21" s="29"/>
      <c r="D21" s="29"/>
      <c r="E21" s="30"/>
      <c r="F21" s="82"/>
      <c r="G21" s="82"/>
      <c r="H21" s="83"/>
      <c r="I21" s="83"/>
      <c r="J21" s="118">
        <f>SUM(J22:J32)</f>
        <v>157200</v>
      </c>
      <c r="K21" s="114"/>
      <c r="L21" t="s">
        <v>132</v>
      </c>
      <c r="M21" s="116">
        <f>+J36+J47+J48+J54+J56+J67</f>
        <v>1505000</v>
      </c>
    </row>
    <row r="22" spans="1:13" ht="12" customHeight="1" x14ac:dyDescent="0.2">
      <c r="A22" s="32"/>
      <c r="B22" s="41" t="s">
        <v>12</v>
      </c>
      <c r="C22" s="25"/>
      <c r="D22" s="25"/>
      <c r="E22" s="26"/>
      <c r="F22" s="80" t="s">
        <v>116</v>
      </c>
      <c r="G22" s="80" t="s">
        <v>104</v>
      </c>
      <c r="H22" s="81">
        <v>1</v>
      </c>
      <c r="I22" s="81">
        <v>54000</v>
      </c>
      <c r="J22" s="119">
        <f>+I22*H22</f>
        <v>54000</v>
      </c>
      <c r="K22" s="114"/>
      <c r="L22" t="s">
        <v>133</v>
      </c>
      <c r="M22" s="116">
        <f>+J82</f>
        <v>540500</v>
      </c>
    </row>
    <row r="23" spans="1:13" ht="12" customHeight="1" x14ac:dyDescent="0.2">
      <c r="A23" s="33"/>
      <c r="B23" s="34" t="s">
        <v>77</v>
      </c>
      <c r="C23" s="34"/>
      <c r="D23" s="34"/>
      <c r="E23" s="35"/>
      <c r="F23" s="82" t="s">
        <v>116</v>
      </c>
      <c r="G23" s="82" t="s">
        <v>104</v>
      </c>
      <c r="H23" s="83">
        <v>1</v>
      </c>
      <c r="I23" s="83">
        <v>51600</v>
      </c>
      <c r="J23" s="120">
        <f t="shared" ref="J23:J32" si="0">+I23*H23</f>
        <v>51600</v>
      </c>
      <c r="K23" s="114"/>
      <c r="L23" t="s">
        <v>134</v>
      </c>
      <c r="M23" s="116">
        <f>SUM(J85:J87)</f>
        <v>908500</v>
      </c>
    </row>
    <row r="24" spans="1:13" ht="12" customHeight="1" x14ac:dyDescent="0.2">
      <c r="A24" s="32"/>
      <c r="B24" s="41" t="s">
        <v>11</v>
      </c>
      <c r="C24" s="25"/>
      <c r="D24" s="25"/>
      <c r="E24" s="26"/>
      <c r="F24" s="80" t="s">
        <v>116</v>
      </c>
      <c r="G24" s="80" t="s">
        <v>104</v>
      </c>
      <c r="H24" s="81">
        <v>1</v>
      </c>
      <c r="I24" s="81">
        <v>51600</v>
      </c>
      <c r="J24" s="119">
        <f t="shared" si="0"/>
        <v>51600</v>
      </c>
      <c r="K24" s="114"/>
      <c r="L24" t="s">
        <v>135</v>
      </c>
      <c r="M24" s="116">
        <f>+J92+J94+J96+J98</f>
        <v>140789.5</v>
      </c>
    </row>
    <row r="25" spans="1:13" ht="12" customHeight="1" x14ac:dyDescent="0.2">
      <c r="A25" s="33"/>
      <c r="B25" s="34" t="s">
        <v>13</v>
      </c>
      <c r="C25" s="34"/>
      <c r="D25" s="34"/>
      <c r="E25" s="35"/>
      <c r="F25" s="82"/>
      <c r="G25" s="82"/>
      <c r="H25" s="83"/>
      <c r="I25" s="83"/>
      <c r="J25" s="120">
        <f t="shared" si="0"/>
        <v>0</v>
      </c>
      <c r="K25" s="114"/>
      <c r="L25" t="s">
        <v>136</v>
      </c>
      <c r="M25" s="116">
        <f>+J102</f>
        <v>11000</v>
      </c>
    </row>
    <row r="26" spans="1:13" ht="12" customHeight="1" x14ac:dyDescent="0.2">
      <c r="A26" s="32"/>
      <c r="B26" s="41" t="s">
        <v>14</v>
      </c>
      <c r="C26" s="25"/>
      <c r="D26" s="25"/>
      <c r="E26" s="26"/>
      <c r="F26" s="80"/>
      <c r="G26" s="80"/>
      <c r="H26" s="81"/>
      <c r="I26" s="81"/>
      <c r="J26" s="119">
        <f t="shared" si="0"/>
        <v>0</v>
      </c>
      <c r="K26" s="114"/>
      <c r="L26" t="s">
        <v>127</v>
      </c>
      <c r="M26" s="116">
        <f>+J124</f>
        <v>480000</v>
      </c>
    </row>
    <row r="27" spans="1:13" ht="12" customHeight="1" x14ac:dyDescent="0.2">
      <c r="A27" s="33"/>
      <c r="B27" s="34" t="s">
        <v>102</v>
      </c>
      <c r="C27" s="34"/>
      <c r="D27" s="34"/>
      <c r="E27" s="35"/>
      <c r="F27" s="82"/>
      <c r="G27" s="82"/>
      <c r="H27" s="83"/>
      <c r="I27" s="83"/>
      <c r="J27" s="120">
        <f t="shared" si="0"/>
        <v>0</v>
      </c>
      <c r="K27" s="114"/>
      <c r="L27" s="125" t="s">
        <v>137</v>
      </c>
      <c r="M27" s="126">
        <f>SUM(M20:M26)</f>
        <v>3902989.5</v>
      </c>
    </row>
    <row r="28" spans="1:13" ht="12" customHeight="1" x14ac:dyDescent="0.2">
      <c r="A28" s="32"/>
      <c r="B28" s="41" t="s">
        <v>78</v>
      </c>
      <c r="C28" s="41"/>
      <c r="D28" s="41"/>
      <c r="E28" s="26"/>
      <c r="F28" s="80"/>
      <c r="G28" s="80"/>
      <c r="H28" s="81"/>
      <c r="I28" s="81"/>
      <c r="J28" s="119">
        <f t="shared" si="0"/>
        <v>0</v>
      </c>
      <c r="K28" s="114"/>
    </row>
    <row r="29" spans="1:13" ht="12" customHeight="1" x14ac:dyDescent="0.2">
      <c r="A29" s="33"/>
      <c r="B29" s="34" t="s">
        <v>103</v>
      </c>
      <c r="C29" s="34"/>
      <c r="D29" s="34"/>
      <c r="E29" s="35"/>
      <c r="F29" s="82"/>
      <c r="G29" s="82"/>
      <c r="H29" s="83"/>
      <c r="I29" s="83"/>
      <c r="J29" s="120">
        <f t="shared" si="0"/>
        <v>0</v>
      </c>
      <c r="K29" s="114"/>
    </row>
    <row r="30" spans="1:13" ht="12" customHeight="1" x14ac:dyDescent="0.2">
      <c r="A30" s="32"/>
      <c r="B30" s="41" t="s">
        <v>101</v>
      </c>
      <c r="C30" s="41"/>
      <c r="D30" s="41"/>
      <c r="E30" s="26"/>
      <c r="F30" s="80"/>
      <c r="G30" s="80"/>
      <c r="H30" s="81"/>
      <c r="I30" s="81"/>
      <c r="J30" s="119">
        <f t="shared" si="0"/>
        <v>0</v>
      </c>
      <c r="K30" s="114"/>
    </row>
    <row r="31" spans="1:13" ht="12" customHeight="1" x14ac:dyDescent="0.2">
      <c r="A31" s="33"/>
      <c r="B31" s="34" t="s">
        <v>15</v>
      </c>
      <c r="C31" s="34"/>
      <c r="D31" s="71"/>
      <c r="E31" s="35"/>
      <c r="F31" s="82"/>
      <c r="G31" s="82"/>
      <c r="H31" s="83"/>
      <c r="I31" s="83"/>
      <c r="J31" s="120">
        <f t="shared" si="0"/>
        <v>0</v>
      </c>
      <c r="K31" s="114"/>
    </row>
    <row r="32" spans="1:13" ht="12" customHeight="1" x14ac:dyDescent="0.2">
      <c r="A32" s="32"/>
      <c r="B32" s="41" t="s">
        <v>93</v>
      </c>
      <c r="C32" s="25"/>
      <c r="D32" s="25"/>
      <c r="E32" s="26"/>
      <c r="F32" s="80"/>
      <c r="G32" s="80"/>
      <c r="H32" s="81"/>
      <c r="I32" s="81"/>
      <c r="J32" s="119">
        <f t="shared" si="0"/>
        <v>0</v>
      </c>
      <c r="K32" s="114"/>
    </row>
    <row r="33" spans="1:11" ht="12" customHeight="1" x14ac:dyDescent="0.2">
      <c r="A33" s="33"/>
      <c r="B33" s="34"/>
      <c r="C33" s="34"/>
      <c r="D33" s="34"/>
      <c r="E33" s="35"/>
      <c r="F33" s="82"/>
      <c r="G33" s="82"/>
      <c r="H33" s="83"/>
      <c r="I33" s="83"/>
      <c r="J33" s="120"/>
      <c r="K33" s="89"/>
    </row>
    <row r="34" spans="1:11" ht="12" customHeight="1" x14ac:dyDescent="0.2">
      <c r="A34" s="37" t="s">
        <v>58</v>
      </c>
      <c r="B34" s="38"/>
      <c r="C34" s="38"/>
      <c r="D34" s="38"/>
      <c r="E34" s="39"/>
      <c r="F34" s="80"/>
      <c r="G34" s="80"/>
      <c r="H34" s="81"/>
      <c r="I34" s="81"/>
      <c r="J34" s="121">
        <f>SUM(J35:J39)</f>
        <v>145000</v>
      </c>
      <c r="K34" s="114"/>
    </row>
    <row r="35" spans="1:11" ht="12" customHeight="1" x14ac:dyDescent="0.2">
      <c r="A35" s="33"/>
      <c r="B35" s="34" t="s">
        <v>79</v>
      </c>
      <c r="C35" s="34"/>
      <c r="D35" s="34"/>
      <c r="E35" s="35"/>
      <c r="F35" s="82" t="s">
        <v>116</v>
      </c>
      <c r="G35" s="82" t="s">
        <v>104</v>
      </c>
      <c r="H35" s="83">
        <v>1</v>
      </c>
      <c r="I35" s="83">
        <v>110000</v>
      </c>
      <c r="J35" s="120">
        <f>+I35*H35</f>
        <v>110000</v>
      </c>
      <c r="K35" s="114"/>
    </row>
    <row r="36" spans="1:11" ht="12" customHeight="1" x14ac:dyDescent="0.2">
      <c r="A36" s="32"/>
      <c r="B36" s="25" t="s">
        <v>105</v>
      </c>
      <c r="C36" s="25"/>
      <c r="D36" s="25"/>
      <c r="E36" s="26"/>
      <c r="F36" s="80"/>
      <c r="G36" s="80" t="s">
        <v>106</v>
      </c>
      <c r="H36" s="81">
        <v>1</v>
      </c>
      <c r="I36" s="85">
        <v>35000</v>
      </c>
      <c r="J36" s="119">
        <f>+I36*H36</f>
        <v>35000</v>
      </c>
      <c r="K36" s="114"/>
    </row>
    <row r="37" spans="1:11" ht="12" customHeight="1" x14ac:dyDescent="0.2">
      <c r="A37" s="33"/>
      <c r="B37" s="34" t="s">
        <v>16</v>
      </c>
      <c r="C37" s="34"/>
      <c r="D37" s="34"/>
      <c r="E37" s="35"/>
      <c r="F37" s="82"/>
      <c r="G37" s="82"/>
      <c r="H37" s="83"/>
      <c r="I37" s="83"/>
      <c r="J37" s="120">
        <f>+I37*H37</f>
        <v>0</v>
      </c>
      <c r="K37" s="114"/>
    </row>
    <row r="38" spans="1:11" ht="12" customHeight="1" x14ac:dyDescent="0.2">
      <c r="A38" s="32"/>
      <c r="B38" s="41" t="s">
        <v>17</v>
      </c>
      <c r="C38" s="25"/>
      <c r="D38" s="25"/>
      <c r="E38" s="26"/>
      <c r="F38" s="80"/>
      <c r="G38" s="80"/>
      <c r="H38" s="81"/>
      <c r="I38" s="81"/>
      <c r="J38" s="119">
        <f>+I38*H38</f>
        <v>0</v>
      </c>
      <c r="K38" s="114"/>
    </row>
    <row r="39" spans="1:11" ht="12" customHeight="1" x14ac:dyDescent="0.2">
      <c r="A39" s="33"/>
      <c r="B39" s="34" t="s">
        <v>10</v>
      </c>
      <c r="C39" s="34"/>
      <c r="D39" s="34"/>
      <c r="E39" s="35"/>
      <c r="F39" s="82"/>
      <c r="G39" s="82"/>
      <c r="H39" s="83"/>
      <c r="I39" s="83"/>
      <c r="J39" s="120">
        <f>+I39*H39</f>
        <v>0</v>
      </c>
      <c r="K39" s="114"/>
    </row>
    <row r="40" spans="1:11" ht="12" customHeight="1" x14ac:dyDescent="0.2">
      <c r="A40" s="32"/>
      <c r="B40" s="25"/>
      <c r="C40" s="25"/>
      <c r="D40" s="25"/>
      <c r="E40" s="26"/>
      <c r="F40" s="80"/>
      <c r="G40" s="80"/>
      <c r="H40" s="81"/>
      <c r="I40" s="81"/>
      <c r="J40" s="119"/>
      <c r="K40" s="89"/>
    </row>
    <row r="41" spans="1:11" ht="12" customHeight="1" x14ac:dyDescent="0.2">
      <c r="A41" s="28" t="s">
        <v>59</v>
      </c>
      <c r="B41" s="29"/>
      <c r="C41" s="29"/>
      <c r="D41" s="29"/>
      <c r="E41" s="30"/>
      <c r="F41" s="82"/>
      <c r="G41" s="82"/>
      <c r="H41" s="83"/>
      <c r="I41" s="83"/>
      <c r="J41" s="118">
        <f>SUM(J42:J63)</f>
        <v>995000</v>
      </c>
      <c r="K41" s="90"/>
    </row>
    <row r="42" spans="1:11" ht="12" customHeight="1" x14ac:dyDescent="0.2">
      <c r="A42" s="32"/>
      <c r="B42" s="25" t="s">
        <v>18</v>
      </c>
      <c r="C42" s="25"/>
      <c r="D42" s="25"/>
      <c r="E42" s="26"/>
      <c r="F42" s="80"/>
      <c r="G42" s="80"/>
      <c r="H42" s="81"/>
      <c r="I42" s="81"/>
      <c r="J42" s="119">
        <f t="shared" ref="J42:J63" si="1">+I42*H42</f>
        <v>0</v>
      </c>
      <c r="K42" s="90"/>
    </row>
    <row r="43" spans="1:11" ht="12" customHeight="1" x14ac:dyDescent="0.2">
      <c r="A43" s="33"/>
      <c r="B43" s="34" t="s">
        <v>19</v>
      </c>
      <c r="C43" s="34"/>
      <c r="D43" s="34"/>
      <c r="E43" s="35"/>
      <c r="F43" s="82"/>
      <c r="G43" s="82"/>
      <c r="H43" s="83"/>
      <c r="I43" s="83"/>
      <c r="J43" s="120">
        <f t="shared" si="1"/>
        <v>0</v>
      </c>
      <c r="K43" s="90"/>
    </row>
    <row r="44" spans="1:11" ht="12" customHeight="1" x14ac:dyDescent="0.2">
      <c r="A44" s="32"/>
      <c r="B44" s="25" t="s">
        <v>20</v>
      </c>
      <c r="C44" s="25"/>
      <c r="D44" s="25"/>
      <c r="E44" s="26"/>
      <c r="F44" s="80"/>
      <c r="G44" s="80"/>
      <c r="H44" s="81"/>
      <c r="I44" s="81"/>
      <c r="J44" s="119">
        <f t="shared" si="1"/>
        <v>0</v>
      </c>
      <c r="K44" s="90"/>
    </row>
    <row r="45" spans="1:11" ht="12" customHeight="1" x14ac:dyDescent="0.2">
      <c r="A45" s="33"/>
      <c r="B45" s="34" t="s">
        <v>21</v>
      </c>
      <c r="C45" s="34"/>
      <c r="D45" s="71"/>
      <c r="E45" s="35"/>
      <c r="F45" s="82"/>
      <c r="G45" s="82"/>
      <c r="H45" s="83"/>
      <c r="I45" s="83"/>
      <c r="J45" s="120">
        <f t="shared" si="1"/>
        <v>0</v>
      </c>
      <c r="K45" s="90"/>
    </row>
    <row r="46" spans="1:11" ht="12" customHeight="1" x14ac:dyDescent="0.2">
      <c r="A46" s="32"/>
      <c r="B46" s="25" t="s">
        <v>22</v>
      </c>
      <c r="C46" s="25"/>
      <c r="D46" s="25"/>
      <c r="E46" s="26"/>
      <c r="F46" s="80"/>
      <c r="G46" s="80"/>
      <c r="H46" s="81"/>
      <c r="I46" s="81"/>
      <c r="J46" s="119">
        <f t="shared" si="1"/>
        <v>0</v>
      </c>
      <c r="K46" s="90"/>
    </row>
    <row r="47" spans="1:11" ht="12" customHeight="1" x14ac:dyDescent="0.2">
      <c r="A47" s="33"/>
      <c r="B47" s="34" t="s">
        <v>23</v>
      </c>
      <c r="C47" s="34"/>
      <c r="D47" s="34"/>
      <c r="E47" s="35"/>
      <c r="F47" s="82"/>
      <c r="G47" s="82" t="s">
        <v>107</v>
      </c>
      <c r="H47" s="83">
        <v>8</v>
      </c>
      <c r="I47" s="83">
        <v>35000</v>
      </c>
      <c r="J47" s="120">
        <f t="shared" si="1"/>
        <v>280000</v>
      </c>
      <c r="K47" s="90"/>
    </row>
    <row r="48" spans="1:11" ht="12" customHeight="1" x14ac:dyDescent="0.2">
      <c r="A48" s="32"/>
      <c r="B48" s="25" t="s">
        <v>24</v>
      </c>
      <c r="C48" s="25"/>
      <c r="D48" s="25"/>
      <c r="E48" s="26"/>
      <c r="F48" s="80"/>
      <c r="G48" s="80" t="s">
        <v>107</v>
      </c>
      <c r="H48" s="81">
        <v>5</v>
      </c>
      <c r="I48" s="81">
        <v>35000</v>
      </c>
      <c r="J48" s="119">
        <f t="shared" si="1"/>
        <v>175000</v>
      </c>
      <c r="K48" s="90"/>
    </row>
    <row r="49" spans="1:11" ht="12" customHeight="1" x14ac:dyDescent="0.2">
      <c r="A49" s="33"/>
      <c r="B49" s="34"/>
      <c r="C49" s="34" t="s">
        <v>26</v>
      </c>
      <c r="D49" s="34"/>
      <c r="E49" s="35"/>
      <c r="F49" s="82"/>
      <c r="G49" s="82"/>
      <c r="H49" s="83"/>
      <c r="I49" s="83"/>
      <c r="J49" s="120">
        <f t="shared" si="1"/>
        <v>0</v>
      </c>
      <c r="K49" s="90"/>
    </row>
    <row r="50" spans="1:11" ht="12" customHeight="1" x14ac:dyDescent="0.2">
      <c r="A50" s="32"/>
      <c r="B50" s="25"/>
      <c r="C50" s="25" t="s">
        <v>27</v>
      </c>
      <c r="D50" s="25"/>
      <c r="E50" s="26"/>
      <c r="F50" s="80"/>
      <c r="G50" s="80"/>
      <c r="H50" s="81"/>
      <c r="I50" s="81"/>
      <c r="J50" s="119">
        <f t="shared" si="1"/>
        <v>0</v>
      </c>
      <c r="K50" s="90"/>
    </row>
    <row r="51" spans="1:11" ht="12" customHeight="1" x14ac:dyDescent="0.2">
      <c r="A51" s="33"/>
      <c r="B51" s="34"/>
      <c r="C51" s="34" t="s">
        <v>28</v>
      </c>
      <c r="D51" s="34"/>
      <c r="E51" s="35"/>
      <c r="F51" s="82"/>
      <c r="G51" s="82"/>
      <c r="H51" s="83"/>
      <c r="I51" s="83"/>
      <c r="J51" s="120">
        <f t="shared" si="1"/>
        <v>0</v>
      </c>
      <c r="K51" s="90"/>
    </row>
    <row r="52" spans="1:11" ht="12" customHeight="1" x14ac:dyDescent="0.2">
      <c r="A52" s="32"/>
      <c r="B52" s="25" t="s">
        <v>29</v>
      </c>
      <c r="C52" s="25"/>
      <c r="D52" s="25"/>
      <c r="E52" s="26"/>
      <c r="F52" s="80"/>
      <c r="G52" s="80"/>
      <c r="H52" s="81"/>
      <c r="I52" s="81"/>
      <c r="J52" s="119">
        <f t="shared" si="1"/>
        <v>0</v>
      </c>
      <c r="K52" s="90"/>
    </row>
    <row r="53" spans="1:11" ht="12" customHeight="1" x14ac:dyDescent="0.2">
      <c r="A53" s="33"/>
      <c r="B53" s="34"/>
      <c r="C53" s="34" t="s">
        <v>30</v>
      </c>
      <c r="D53" s="34"/>
      <c r="E53" s="35"/>
      <c r="F53" s="82" t="s">
        <v>116</v>
      </c>
      <c r="G53" s="82" t="s">
        <v>104</v>
      </c>
      <c r="H53" s="83">
        <v>1</v>
      </c>
      <c r="I53" s="83">
        <v>50000</v>
      </c>
      <c r="J53" s="120">
        <f t="shared" si="1"/>
        <v>50000</v>
      </c>
      <c r="K53" s="90"/>
    </row>
    <row r="54" spans="1:11" ht="12" customHeight="1" x14ac:dyDescent="0.2">
      <c r="A54" s="32"/>
      <c r="B54" s="25"/>
      <c r="C54" s="25" t="s">
        <v>31</v>
      </c>
      <c r="D54" s="25"/>
      <c r="E54" s="26"/>
      <c r="F54" s="80"/>
      <c r="G54" s="80" t="s">
        <v>107</v>
      </c>
      <c r="H54" s="81">
        <v>10</v>
      </c>
      <c r="I54" s="81">
        <v>35000</v>
      </c>
      <c r="J54" s="119">
        <f t="shared" si="1"/>
        <v>350000</v>
      </c>
      <c r="K54" s="90"/>
    </row>
    <row r="55" spans="1:11" ht="12" customHeight="1" x14ac:dyDescent="0.2">
      <c r="A55" s="33"/>
      <c r="B55" s="34"/>
      <c r="C55" s="34" t="s">
        <v>32</v>
      </c>
      <c r="D55" s="34"/>
      <c r="E55" s="35"/>
      <c r="F55" s="82"/>
      <c r="G55" s="82"/>
      <c r="H55" s="83"/>
      <c r="I55" s="83"/>
      <c r="J55" s="120">
        <f t="shared" si="1"/>
        <v>0</v>
      </c>
      <c r="K55" s="90"/>
    </row>
    <row r="56" spans="1:11" ht="12" customHeight="1" x14ac:dyDescent="0.2">
      <c r="A56" s="32"/>
      <c r="B56" s="25" t="s">
        <v>15</v>
      </c>
      <c r="C56" s="25"/>
      <c r="D56" s="25"/>
      <c r="E56" s="26"/>
      <c r="F56" s="80"/>
      <c r="G56" s="80" t="s">
        <v>107</v>
      </c>
      <c r="H56" s="81">
        <v>4</v>
      </c>
      <c r="I56" s="81">
        <v>35000</v>
      </c>
      <c r="J56" s="119">
        <f t="shared" si="1"/>
        <v>140000</v>
      </c>
      <c r="K56" s="90"/>
    </row>
    <row r="57" spans="1:11" ht="12" customHeight="1" x14ac:dyDescent="0.2">
      <c r="A57" s="33"/>
      <c r="B57" s="34"/>
      <c r="C57" s="34" t="s">
        <v>80</v>
      </c>
      <c r="D57" s="34"/>
      <c r="E57" s="35"/>
      <c r="F57" s="82"/>
      <c r="G57" s="82"/>
      <c r="H57" s="83"/>
      <c r="I57" s="83"/>
      <c r="J57" s="120">
        <f t="shared" si="1"/>
        <v>0</v>
      </c>
      <c r="K57" s="90"/>
    </row>
    <row r="58" spans="1:11" ht="12" customHeight="1" x14ac:dyDescent="0.2">
      <c r="A58" s="32"/>
      <c r="B58" s="25"/>
      <c r="C58" s="25" t="s">
        <v>81</v>
      </c>
      <c r="D58" s="25"/>
      <c r="E58" s="26"/>
      <c r="F58" s="80"/>
      <c r="G58" s="80"/>
      <c r="H58" s="81"/>
      <c r="I58" s="81"/>
      <c r="J58" s="119">
        <f t="shared" si="1"/>
        <v>0</v>
      </c>
      <c r="K58" s="90"/>
    </row>
    <row r="59" spans="1:11" ht="12" customHeight="1" x14ac:dyDescent="0.2">
      <c r="A59" s="33"/>
      <c r="B59" s="34"/>
      <c r="C59" s="34" t="s">
        <v>82</v>
      </c>
      <c r="D59" s="34"/>
      <c r="E59" s="35"/>
      <c r="F59" s="82"/>
      <c r="G59" s="82"/>
      <c r="H59" s="83"/>
      <c r="I59" s="83"/>
      <c r="J59" s="120">
        <f t="shared" si="1"/>
        <v>0</v>
      </c>
      <c r="K59" s="90"/>
    </row>
    <row r="60" spans="1:11" ht="12" customHeight="1" x14ac:dyDescent="0.2">
      <c r="A60" s="32"/>
      <c r="B60" s="25" t="s">
        <v>33</v>
      </c>
      <c r="C60" s="25"/>
      <c r="D60" s="25"/>
      <c r="E60" s="26"/>
      <c r="F60" s="80"/>
      <c r="G60" s="80"/>
      <c r="H60" s="81"/>
      <c r="I60" s="81"/>
      <c r="J60" s="119">
        <f t="shared" si="1"/>
        <v>0</v>
      </c>
      <c r="K60" s="90"/>
    </row>
    <row r="61" spans="1:11" ht="12" customHeight="1" x14ac:dyDescent="0.2">
      <c r="A61" s="33"/>
      <c r="B61" s="34" t="s">
        <v>34</v>
      </c>
      <c r="C61" s="34"/>
      <c r="D61" s="34"/>
      <c r="E61" s="35"/>
      <c r="F61" s="82"/>
      <c r="G61" s="82"/>
      <c r="H61" s="83"/>
      <c r="I61" s="83"/>
      <c r="J61" s="120">
        <f t="shared" si="1"/>
        <v>0</v>
      </c>
      <c r="K61" s="90"/>
    </row>
    <row r="62" spans="1:11" ht="12" customHeight="1" x14ac:dyDescent="0.2">
      <c r="A62" s="32"/>
      <c r="B62" s="25" t="s">
        <v>35</v>
      </c>
      <c r="C62" s="25"/>
      <c r="D62" s="25"/>
      <c r="E62" s="26"/>
      <c r="F62" s="80"/>
      <c r="G62" s="80"/>
      <c r="H62" s="81"/>
      <c r="I62" s="81"/>
      <c r="J62" s="119">
        <f t="shared" si="1"/>
        <v>0</v>
      </c>
      <c r="K62" s="90"/>
    </row>
    <row r="63" spans="1:11" ht="12" customHeight="1" x14ac:dyDescent="0.2">
      <c r="A63" s="33"/>
      <c r="B63" s="34" t="s">
        <v>10</v>
      </c>
      <c r="C63" s="34"/>
      <c r="D63" s="71"/>
      <c r="E63" s="35"/>
      <c r="F63" s="82"/>
      <c r="G63" s="82"/>
      <c r="H63" s="83"/>
      <c r="I63" s="83"/>
      <c r="J63" s="120">
        <f t="shared" si="1"/>
        <v>0</v>
      </c>
      <c r="K63" s="90"/>
    </row>
    <row r="64" spans="1:11" ht="12" customHeight="1" x14ac:dyDescent="0.2">
      <c r="A64" s="32"/>
      <c r="B64" s="25"/>
      <c r="C64" s="25"/>
      <c r="D64" s="25"/>
      <c r="E64" s="26"/>
      <c r="F64" s="80"/>
      <c r="G64" s="80"/>
      <c r="H64" s="81"/>
      <c r="I64" s="81"/>
      <c r="J64" s="119"/>
      <c r="K64" s="90"/>
    </row>
    <row r="65" spans="1:11" ht="12" customHeight="1" x14ac:dyDescent="0.2">
      <c r="A65" s="33"/>
      <c r="B65" s="34"/>
      <c r="C65" s="34"/>
      <c r="D65" s="34"/>
      <c r="E65" s="35"/>
      <c r="F65" s="82"/>
      <c r="G65" s="82"/>
      <c r="H65" s="83"/>
      <c r="I65" s="83"/>
      <c r="J65" s="120"/>
      <c r="K65" s="89"/>
    </row>
    <row r="66" spans="1:11" ht="12" customHeight="1" x14ac:dyDescent="0.2">
      <c r="A66" s="37" t="s">
        <v>60</v>
      </c>
      <c r="B66" s="25"/>
      <c r="C66" s="25"/>
      <c r="D66" s="25"/>
      <c r="E66" s="26"/>
      <c r="F66" s="80"/>
      <c r="G66" s="80"/>
      <c r="H66" s="81"/>
      <c r="I66" s="81"/>
      <c r="J66" s="121">
        <f>SUM(J67:J75)</f>
        <v>525000</v>
      </c>
      <c r="K66" s="90"/>
    </row>
    <row r="67" spans="1:11" ht="12" customHeight="1" x14ac:dyDescent="0.2">
      <c r="A67" s="33"/>
      <c r="B67" s="34" t="s">
        <v>108</v>
      </c>
      <c r="C67" s="34"/>
      <c r="D67" s="34"/>
      <c r="E67" s="35"/>
      <c r="F67" s="82"/>
      <c r="G67" s="82" t="s">
        <v>107</v>
      </c>
      <c r="H67" s="83">
        <v>15</v>
      </c>
      <c r="I67" s="83">
        <v>35000</v>
      </c>
      <c r="J67" s="120">
        <f t="shared" ref="J67:J75" si="2">+I67*H67</f>
        <v>525000</v>
      </c>
      <c r="K67" s="90"/>
    </row>
    <row r="68" spans="1:11" ht="12" customHeight="1" x14ac:dyDescent="0.2">
      <c r="A68" s="40"/>
      <c r="B68" s="41" t="s">
        <v>36</v>
      </c>
      <c r="C68" s="41"/>
      <c r="D68" s="41"/>
      <c r="E68" s="42"/>
      <c r="F68" s="84"/>
      <c r="G68" s="84"/>
      <c r="H68" s="85"/>
      <c r="I68" s="85"/>
      <c r="J68" s="119">
        <f t="shared" si="2"/>
        <v>0</v>
      </c>
      <c r="K68" s="90"/>
    </row>
    <row r="69" spans="1:11" ht="12" customHeight="1" x14ac:dyDescent="0.2">
      <c r="A69" s="33"/>
      <c r="B69" s="34" t="s">
        <v>100</v>
      </c>
      <c r="C69" s="34"/>
      <c r="D69" s="34"/>
      <c r="E69" s="35"/>
      <c r="F69" s="82"/>
      <c r="G69" s="82"/>
      <c r="H69" s="83"/>
      <c r="I69" s="83"/>
      <c r="J69" s="120">
        <f t="shared" si="2"/>
        <v>0</v>
      </c>
      <c r="K69" s="90"/>
    </row>
    <row r="70" spans="1:11" ht="12" customHeight="1" x14ac:dyDescent="0.2">
      <c r="A70" s="32"/>
      <c r="B70" s="25" t="s">
        <v>37</v>
      </c>
      <c r="C70" s="25"/>
      <c r="D70" s="25"/>
      <c r="E70" s="26"/>
      <c r="F70" s="80"/>
      <c r="G70" s="80"/>
      <c r="H70" s="81"/>
      <c r="I70" s="81"/>
      <c r="J70" s="119">
        <f t="shared" si="2"/>
        <v>0</v>
      </c>
      <c r="K70" s="90"/>
    </row>
    <row r="71" spans="1:11" ht="12" customHeight="1" x14ac:dyDescent="0.2">
      <c r="A71" s="33"/>
      <c r="B71" s="34" t="s">
        <v>38</v>
      </c>
      <c r="C71" s="34"/>
      <c r="D71" s="34"/>
      <c r="E71" s="35"/>
      <c r="F71" s="82"/>
      <c r="G71" s="82"/>
      <c r="H71" s="83"/>
      <c r="I71" s="83"/>
      <c r="J71" s="120">
        <f t="shared" si="2"/>
        <v>0</v>
      </c>
      <c r="K71" s="90"/>
    </row>
    <row r="72" spans="1:11" ht="12" customHeight="1" x14ac:dyDescent="0.2">
      <c r="A72" s="32"/>
      <c r="B72" s="25" t="s">
        <v>83</v>
      </c>
      <c r="C72" s="25"/>
      <c r="D72" s="25"/>
      <c r="E72" s="26"/>
      <c r="F72" s="80"/>
      <c r="G72" s="80"/>
      <c r="H72" s="81"/>
      <c r="I72" s="81"/>
      <c r="J72" s="119">
        <f t="shared" si="2"/>
        <v>0</v>
      </c>
      <c r="K72" s="90"/>
    </row>
    <row r="73" spans="1:11" ht="12" customHeight="1" x14ac:dyDescent="0.2">
      <c r="A73" s="33"/>
      <c r="B73" s="34" t="s">
        <v>39</v>
      </c>
      <c r="C73" s="34"/>
      <c r="D73" s="34"/>
      <c r="E73" s="35"/>
      <c r="F73" s="82"/>
      <c r="G73" s="82"/>
      <c r="H73" s="83"/>
      <c r="I73" s="83"/>
      <c r="J73" s="120">
        <f t="shared" si="2"/>
        <v>0</v>
      </c>
      <c r="K73" s="90"/>
    </row>
    <row r="74" spans="1:11" ht="12" customHeight="1" x14ac:dyDescent="0.2">
      <c r="A74" s="32"/>
      <c r="B74" s="25" t="s">
        <v>40</v>
      </c>
      <c r="C74" s="25"/>
      <c r="D74" s="25"/>
      <c r="E74" s="26"/>
      <c r="F74" s="80"/>
      <c r="G74" s="80"/>
      <c r="H74" s="81"/>
      <c r="I74" s="81"/>
      <c r="J74" s="119">
        <f t="shared" si="2"/>
        <v>0</v>
      </c>
      <c r="K74" s="90"/>
    </row>
    <row r="75" spans="1:11" ht="12" customHeight="1" x14ac:dyDescent="0.2">
      <c r="A75" s="33"/>
      <c r="B75" s="34" t="s">
        <v>10</v>
      </c>
      <c r="C75" s="34"/>
      <c r="D75" s="34"/>
      <c r="E75" s="35"/>
      <c r="F75" s="82"/>
      <c r="G75" s="82"/>
      <c r="H75" s="83"/>
      <c r="I75" s="83"/>
      <c r="J75" s="120">
        <f t="shared" si="2"/>
        <v>0</v>
      </c>
      <c r="K75" s="90"/>
    </row>
    <row r="76" spans="1:11" ht="12" customHeight="1" x14ac:dyDescent="0.2">
      <c r="A76" s="32"/>
      <c r="B76" s="25"/>
      <c r="C76" s="25"/>
      <c r="D76" s="25"/>
      <c r="E76" s="26"/>
      <c r="F76" s="80"/>
      <c r="G76" s="80"/>
      <c r="H76" s="81"/>
      <c r="I76" s="81"/>
      <c r="J76" s="119"/>
      <c r="K76" s="90"/>
    </row>
    <row r="77" spans="1:11" ht="12" customHeight="1" x14ac:dyDescent="0.2">
      <c r="A77" s="33"/>
      <c r="B77" s="34"/>
      <c r="C77" s="34"/>
      <c r="D77" s="34"/>
      <c r="E77" s="35"/>
      <c r="F77" s="82"/>
      <c r="G77" s="82"/>
      <c r="H77" s="83"/>
      <c r="I77" s="83"/>
      <c r="J77" s="120"/>
      <c r="K77" s="90"/>
    </row>
    <row r="78" spans="1:11" ht="12" customHeight="1" x14ac:dyDescent="0.2">
      <c r="A78" s="32"/>
      <c r="B78" s="25"/>
      <c r="C78" s="25"/>
      <c r="D78" s="25"/>
      <c r="E78" s="26"/>
      <c r="F78" s="80"/>
      <c r="G78" s="80"/>
      <c r="H78" s="81"/>
      <c r="I78" s="81"/>
      <c r="J78" s="119"/>
      <c r="K78" s="89"/>
    </row>
    <row r="79" spans="1:11" ht="15.75" x14ac:dyDescent="0.2">
      <c r="A79" s="33"/>
      <c r="B79" s="43"/>
      <c r="C79" s="29" t="s">
        <v>70</v>
      </c>
      <c r="D79" s="29"/>
      <c r="E79" s="35"/>
      <c r="F79" s="82"/>
      <c r="G79" s="82"/>
      <c r="H79" s="83"/>
      <c r="I79" s="83"/>
      <c r="J79" s="118">
        <f>+J66+J41+J34+J21</f>
        <v>1822200</v>
      </c>
      <c r="K79" s="90"/>
    </row>
    <row r="80" spans="1:11" ht="6" customHeight="1" thickBot="1" x14ac:dyDescent="0.25">
      <c r="A80" s="44"/>
      <c r="B80" s="45"/>
      <c r="C80" s="46"/>
      <c r="D80" s="46"/>
      <c r="E80" s="47"/>
      <c r="F80" s="86"/>
      <c r="G80" s="87"/>
      <c r="H80" s="88"/>
      <c r="I80" s="88"/>
      <c r="J80" s="122"/>
      <c r="K80" s="90"/>
    </row>
    <row r="81" spans="1:11" ht="12" customHeight="1" thickTop="1" x14ac:dyDescent="0.2">
      <c r="A81" s="28" t="s">
        <v>61</v>
      </c>
      <c r="B81" s="29"/>
      <c r="C81" s="29"/>
      <c r="D81" s="29"/>
      <c r="E81" s="30"/>
      <c r="F81" s="82"/>
      <c r="G81" s="82"/>
      <c r="H81" s="83"/>
      <c r="I81" s="83"/>
      <c r="J81" s="120"/>
      <c r="K81" s="90"/>
    </row>
    <row r="82" spans="1:11" ht="12" customHeight="1" x14ac:dyDescent="0.2">
      <c r="A82" s="32"/>
      <c r="B82" s="38" t="s">
        <v>41</v>
      </c>
      <c r="C82" s="25"/>
      <c r="D82" s="25"/>
      <c r="E82" s="26"/>
      <c r="F82" s="104">
        <v>0</v>
      </c>
      <c r="G82" s="80" t="s">
        <v>114</v>
      </c>
      <c r="H82" s="81">
        <v>47</v>
      </c>
      <c r="I82" s="81">
        <v>11500</v>
      </c>
      <c r="J82" s="123">
        <f>+I82*H82</f>
        <v>540500</v>
      </c>
      <c r="K82" s="89"/>
    </row>
    <row r="83" spans="1:11" ht="12" customHeight="1" x14ac:dyDescent="0.2">
      <c r="A83" s="28"/>
      <c r="B83" s="29" t="s">
        <v>15</v>
      </c>
      <c r="C83" s="29"/>
      <c r="D83" s="29"/>
      <c r="E83" s="30"/>
      <c r="F83" s="106"/>
      <c r="G83" s="106"/>
      <c r="H83" s="107"/>
      <c r="I83" s="107"/>
      <c r="J83" s="118">
        <f>SUM(J84:J88)</f>
        <v>908500</v>
      </c>
      <c r="K83" s="90"/>
    </row>
    <row r="84" spans="1:11" ht="12" customHeight="1" x14ac:dyDescent="0.2">
      <c r="A84" s="32"/>
      <c r="B84" s="48"/>
      <c r="C84" s="25" t="s">
        <v>84</v>
      </c>
      <c r="D84" s="25"/>
      <c r="E84" s="26"/>
      <c r="F84" s="104"/>
      <c r="G84" s="104"/>
      <c r="H84" s="105"/>
      <c r="I84" s="105"/>
      <c r="J84" s="119">
        <v>0</v>
      </c>
      <c r="K84" s="90"/>
    </row>
    <row r="85" spans="1:11" ht="12" customHeight="1" x14ac:dyDescent="0.2">
      <c r="A85" s="33"/>
      <c r="B85" s="49"/>
      <c r="C85" s="34" t="s">
        <v>42</v>
      </c>
      <c r="D85" s="34"/>
      <c r="E85" s="35"/>
      <c r="F85" s="82" t="s">
        <v>118</v>
      </c>
      <c r="G85" s="82" t="s">
        <v>109</v>
      </c>
      <c r="H85" s="83">
        <v>5</v>
      </c>
      <c r="I85" s="83">
        <v>75400</v>
      </c>
      <c r="J85" s="120">
        <f>+I85*H85</f>
        <v>377000</v>
      </c>
      <c r="K85" s="90"/>
    </row>
    <row r="86" spans="1:11" ht="12" customHeight="1" x14ac:dyDescent="0.2">
      <c r="A86" s="32"/>
      <c r="B86" s="48"/>
      <c r="C86" s="25" t="s">
        <v>43</v>
      </c>
      <c r="D86" s="25"/>
      <c r="E86" s="26"/>
      <c r="F86" s="80" t="s">
        <v>115</v>
      </c>
      <c r="G86" s="80" t="s">
        <v>109</v>
      </c>
      <c r="H86" s="81">
        <v>5</v>
      </c>
      <c r="I86" s="81">
        <v>89900</v>
      </c>
      <c r="J86" s="119">
        <f>+I86*H86</f>
        <v>449500</v>
      </c>
      <c r="K86" s="90"/>
    </row>
    <row r="87" spans="1:11" ht="12" customHeight="1" x14ac:dyDescent="0.2">
      <c r="A87" s="33"/>
      <c r="B87" s="49"/>
      <c r="C87" s="34" t="s">
        <v>44</v>
      </c>
      <c r="D87" s="34"/>
      <c r="E87" s="35"/>
      <c r="F87" s="110" t="s">
        <v>115</v>
      </c>
      <c r="G87" s="82" t="s">
        <v>119</v>
      </c>
      <c r="H87" s="83">
        <v>4</v>
      </c>
      <c r="I87" s="83">
        <v>20500</v>
      </c>
      <c r="J87" s="120">
        <f>+I87*H87</f>
        <v>82000</v>
      </c>
      <c r="K87" s="90"/>
    </row>
    <row r="88" spans="1:11" ht="12" customHeight="1" x14ac:dyDescent="0.2">
      <c r="A88" s="40"/>
      <c r="B88" s="48"/>
      <c r="C88" s="25" t="s">
        <v>10</v>
      </c>
      <c r="D88" s="70"/>
      <c r="E88" s="42"/>
      <c r="F88" s="108"/>
      <c r="G88" s="108"/>
      <c r="H88" s="109"/>
      <c r="I88" s="109"/>
      <c r="J88" s="119">
        <f>+I88*H88</f>
        <v>0</v>
      </c>
      <c r="K88" s="90"/>
    </row>
    <row r="89" spans="1:11" ht="12" customHeight="1" x14ac:dyDescent="0.2">
      <c r="A89" s="33"/>
      <c r="B89" s="34"/>
      <c r="C89" s="34"/>
      <c r="D89" s="34"/>
      <c r="E89" s="35"/>
      <c r="F89" s="106"/>
      <c r="G89" s="106"/>
      <c r="H89" s="107"/>
      <c r="I89" s="107"/>
      <c r="J89" s="120"/>
      <c r="K89" s="90"/>
    </row>
    <row r="90" spans="1:11" ht="12" customHeight="1" x14ac:dyDescent="0.2">
      <c r="A90" s="32"/>
      <c r="B90" s="48"/>
      <c r="C90" s="25"/>
      <c r="D90" s="25"/>
      <c r="E90" s="26"/>
      <c r="F90" s="104"/>
      <c r="G90" s="104"/>
      <c r="H90" s="105"/>
      <c r="I90" s="105"/>
      <c r="J90" s="119"/>
      <c r="K90" s="89"/>
    </row>
    <row r="91" spans="1:11" ht="12" customHeight="1" x14ac:dyDescent="0.2">
      <c r="A91" s="28"/>
      <c r="B91" s="29" t="s">
        <v>24</v>
      </c>
      <c r="C91" s="29"/>
      <c r="D91" s="29"/>
      <c r="E91" s="30"/>
      <c r="F91" s="106"/>
      <c r="G91" s="106"/>
      <c r="H91" s="107"/>
      <c r="I91" s="107"/>
      <c r="J91" s="118">
        <f>SUM(J92:J99)</f>
        <v>140789.5</v>
      </c>
      <c r="K91" s="89"/>
    </row>
    <row r="92" spans="1:11" ht="12" customHeight="1" x14ac:dyDescent="0.2">
      <c r="A92" s="32"/>
      <c r="B92" s="48"/>
      <c r="C92" s="99" t="s">
        <v>94</v>
      </c>
      <c r="D92" s="25"/>
      <c r="E92" s="26"/>
      <c r="F92" s="80" t="s">
        <v>120</v>
      </c>
      <c r="G92" s="80" t="s">
        <v>121</v>
      </c>
      <c r="H92" s="81">
        <v>0.5</v>
      </c>
      <c r="I92" s="81">
        <v>17185</v>
      </c>
      <c r="J92" s="119">
        <f t="shared" ref="J92:J99" si="3">+I92*H92</f>
        <v>8592.5</v>
      </c>
      <c r="K92" s="89"/>
    </row>
    <row r="93" spans="1:11" ht="12" customHeight="1" x14ac:dyDescent="0.2">
      <c r="A93" s="33"/>
      <c r="B93" s="49"/>
      <c r="C93" s="100" t="s">
        <v>95</v>
      </c>
      <c r="D93" s="34"/>
      <c r="E93" s="35"/>
      <c r="F93" s="106"/>
      <c r="G93" s="106"/>
      <c r="H93" s="107"/>
      <c r="I93" s="107"/>
      <c r="J93" s="120">
        <f t="shared" si="3"/>
        <v>0</v>
      </c>
      <c r="K93" s="89"/>
    </row>
    <row r="94" spans="1:11" ht="12" customHeight="1" x14ac:dyDescent="0.2">
      <c r="A94" s="32"/>
      <c r="B94" s="48"/>
      <c r="C94" s="99" t="s">
        <v>96</v>
      </c>
      <c r="D94" s="25"/>
      <c r="E94" s="26"/>
      <c r="F94" s="80" t="s">
        <v>122</v>
      </c>
      <c r="G94" s="80" t="s">
        <v>119</v>
      </c>
      <c r="H94" s="81">
        <v>1.5</v>
      </c>
      <c r="I94" s="81">
        <v>54798</v>
      </c>
      <c r="J94" s="119">
        <f t="shared" si="3"/>
        <v>82197</v>
      </c>
      <c r="K94" s="89"/>
    </row>
    <row r="95" spans="1:11" ht="12" customHeight="1" x14ac:dyDescent="0.2">
      <c r="A95" s="33"/>
      <c r="B95" s="49"/>
      <c r="C95" s="100" t="s">
        <v>97</v>
      </c>
      <c r="D95" s="34"/>
      <c r="E95" s="35"/>
      <c r="F95" s="106"/>
      <c r="G95" s="106"/>
      <c r="H95" s="107"/>
      <c r="I95" s="107"/>
      <c r="J95" s="120">
        <f t="shared" si="3"/>
        <v>0</v>
      </c>
      <c r="K95" s="89"/>
    </row>
    <row r="96" spans="1:11" ht="12" customHeight="1" x14ac:dyDescent="0.2">
      <c r="A96" s="32"/>
      <c r="B96" s="48"/>
      <c r="C96" s="101" t="s">
        <v>98</v>
      </c>
      <c r="D96" s="25"/>
      <c r="E96" s="26"/>
      <c r="F96" s="80" t="s">
        <v>123</v>
      </c>
      <c r="G96" s="80" t="s">
        <v>114</v>
      </c>
      <c r="H96" s="81">
        <v>1</v>
      </c>
      <c r="I96" s="81">
        <v>20000</v>
      </c>
      <c r="J96" s="119">
        <f t="shared" si="3"/>
        <v>20000</v>
      </c>
      <c r="K96" s="89"/>
    </row>
    <row r="97" spans="1:13" ht="12" customHeight="1" x14ac:dyDescent="0.2">
      <c r="A97" s="33"/>
      <c r="B97" s="49"/>
      <c r="C97" s="100" t="s">
        <v>99</v>
      </c>
      <c r="D97" s="34"/>
      <c r="E97" s="35"/>
      <c r="F97" s="106"/>
      <c r="G97" s="106"/>
      <c r="H97" s="107"/>
      <c r="I97" s="107"/>
      <c r="J97" s="120">
        <f t="shared" si="3"/>
        <v>0</v>
      </c>
      <c r="K97" s="89"/>
    </row>
    <row r="98" spans="1:13" ht="12" customHeight="1" x14ac:dyDescent="0.2">
      <c r="A98" s="32"/>
      <c r="B98" s="48"/>
      <c r="C98" s="41" t="s">
        <v>27</v>
      </c>
      <c r="D98" s="25"/>
      <c r="E98" s="26"/>
      <c r="F98" s="80" t="s">
        <v>124</v>
      </c>
      <c r="G98" s="80" t="s">
        <v>125</v>
      </c>
      <c r="H98" s="81">
        <v>100</v>
      </c>
      <c r="I98" s="81">
        <v>300</v>
      </c>
      <c r="J98" s="119">
        <f t="shared" si="3"/>
        <v>30000</v>
      </c>
      <c r="K98" s="89"/>
    </row>
    <row r="99" spans="1:13" ht="12" customHeight="1" x14ac:dyDescent="0.2">
      <c r="A99" s="33"/>
      <c r="B99" s="49"/>
      <c r="C99" s="34" t="s">
        <v>10</v>
      </c>
      <c r="D99" s="34"/>
      <c r="E99" s="35"/>
      <c r="F99" s="82"/>
      <c r="G99" s="82"/>
      <c r="H99" s="83"/>
      <c r="I99" s="83"/>
      <c r="J99" s="120">
        <f t="shared" si="3"/>
        <v>0</v>
      </c>
      <c r="K99" s="89"/>
    </row>
    <row r="100" spans="1:13" ht="12" customHeight="1" x14ac:dyDescent="0.2">
      <c r="A100" s="32"/>
      <c r="B100" s="48"/>
      <c r="C100" s="41"/>
      <c r="D100" s="25"/>
      <c r="E100" s="26"/>
      <c r="F100" s="80"/>
      <c r="G100" s="80"/>
      <c r="H100" s="81"/>
      <c r="I100" s="81"/>
      <c r="J100" s="119"/>
      <c r="K100" s="89"/>
    </row>
    <row r="101" spans="1:13" ht="12" customHeight="1" x14ac:dyDescent="0.2">
      <c r="A101" s="33"/>
      <c r="B101" s="34"/>
      <c r="C101" s="34"/>
      <c r="D101" s="34"/>
      <c r="E101" s="35"/>
      <c r="F101" s="82"/>
      <c r="G101" s="82"/>
      <c r="H101" s="83"/>
      <c r="I101" s="83"/>
      <c r="J101" s="120"/>
      <c r="K101" s="89"/>
    </row>
    <row r="102" spans="1:13" ht="12" customHeight="1" x14ac:dyDescent="0.2">
      <c r="A102" s="37"/>
      <c r="B102" s="38" t="s">
        <v>136</v>
      </c>
      <c r="C102" s="38"/>
      <c r="D102" s="38"/>
      <c r="E102" s="39"/>
      <c r="F102" s="80"/>
      <c r="G102" s="80"/>
      <c r="H102" s="81"/>
      <c r="I102" s="81"/>
      <c r="J102" s="121">
        <f>SUM(J103:J109)</f>
        <v>11000</v>
      </c>
      <c r="K102" s="89"/>
    </row>
    <row r="103" spans="1:13" ht="12" customHeight="1" x14ac:dyDescent="0.2">
      <c r="A103" s="33"/>
      <c r="B103" s="29"/>
      <c r="C103" s="34" t="s">
        <v>45</v>
      </c>
      <c r="D103" s="34"/>
      <c r="E103" s="35"/>
      <c r="F103" s="82"/>
      <c r="G103" s="82"/>
      <c r="H103" s="83"/>
      <c r="I103" s="83"/>
      <c r="J103" s="120">
        <f t="shared" ref="J103:J109" si="4">+I103*H103</f>
        <v>0</v>
      </c>
      <c r="K103" s="89"/>
      <c r="L103" s="96"/>
      <c r="M103" s="97"/>
    </row>
    <row r="104" spans="1:13" ht="12" customHeight="1" x14ac:dyDescent="0.2">
      <c r="A104" s="32"/>
      <c r="B104" s="38"/>
      <c r="C104" s="25" t="s">
        <v>46</v>
      </c>
      <c r="D104" s="38"/>
      <c r="E104" s="26"/>
      <c r="F104" s="80" t="s">
        <v>111</v>
      </c>
      <c r="G104" s="80" t="s">
        <v>110</v>
      </c>
      <c r="H104" s="81">
        <v>22</v>
      </c>
      <c r="I104" s="81">
        <v>500</v>
      </c>
      <c r="J104" s="121">
        <f t="shared" si="4"/>
        <v>11000</v>
      </c>
      <c r="K104" s="89"/>
    </row>
    <row r="105" spans="1:13" ht="12" customHeight="1" x14ac:dyDescent="0.2">
      <c r="A105" s="33"/>
      <c r="B105" s="29"/>
      <c r="C105" s="34" t="s">
        <v>47</v>
      </c>
      <c r="D105" s="29"/>
      <c r="E105" s="35"/>
      <c r="F105" s="82"/>
      <c r="G105" s="82"/>
      <c r="H105" s="83"/>
      <c r="I105" s="83"/>
      <c r="J105" s="118">
        <f t="shared" si="4"/>
        <v>0</v>
      </c>
      <c r="K105" s="89"/>
    </row>
    <row r="106" spans="1:13" ht="12" customHeight="1" x14ac:dyDescent="0.2">
      <c r="A106" s="32"/>
      <c r="B106" s="38"/>
      <c r="C106" s="25" t="s">
        <v>48</v>
      </c>
      <c r="D106" s="38"/>
      <c r="E106" s="26"/>
      <c r="F106" s="80"/>
      <c r="G106" s="80"/>
      <c r="H106" s="81"/>
      <c r="I106" s="81"/>
      <c r="J106" s="121">
        <f t="shared" si="4"/>
        <v>0</v>
      </c>
      <c r="K106" s="89"/>
    </row>
    <row r="107" spans="1:13" ht="12" customHeight="1" x14ac:dyDescent="0.2">
      <c r="A107" s="33"/>
      <c r="B107" s="29"/>
      <c r="C107" s="34" t="s">
        <v>49</v>
      </c>
      <c r="D107" s="29"/>
      <c r="E107" s="35"/>
      <c r="F107" s="82"/>
      <c r="G107" s="82"/>
      <c r="H107" s="83"/>
      <c r="I107" s="83"/>
      <c r="J107" s="118">
        <f t="shared" si="4"/>
        <v>0</v>
      </c>
      <c r="K107" s="89"/>
    </row>
    <row r="108" spans="1:13" ht="12" customHeight="1" x14ac:dyDescent="0.2">
      <c r="A108" s="32"/>
      <c r="B108" s="38"/>
      <c r="C108" s="25" t="s">
        <v>50</v>
      </c>
      <c r="D108" s="38"/>
      <c r="E108" s="26"/>
      <c r="F108" s="80"/>
      <c r="G108" s="80"/>
      <c r="H108" s="81"/>
      <c r="I108" s="81"/>
      <c r="J108" s="121">
        <f t="shared" si="4"/>
        <v>0</v>
      </c>
      <c r="K108" s="89"/>
    </row>
    <row r="109" spans="1:13" ht="12" customHeight="1" x14ac:dyDescent="0.2">
      <c r="A109" s="28"/>
      <c r="B109" s="29"/>
      <c r="C109" s="34" t="s">
        <v>10</v>
      </c>
      <c r="D109" s="29"/>
      <c r="E109" s="30"/>
      <c r="F109" s="82"/>
      <c r="G109" s="82"/>
      <c r="H109" s="83"/>
      <c r="I109" s="83"/>
      <c r="J109" s="118">
        <f t="shared" si="4"/>
        <v>0</v>
      </c>
      <c r="K109" s="89"/>
    </row>
    <row r="110" spans="1:13" ht="12" customHeight="1" x14ac:dyDescent="0.2">
      <c r="A110" s="32"/>
      <c r="B110" s="25"/>
      <c r="C110" s="25"/>
      <c r="D110" s="25"/>
      <c r="E110" s="26"/>
      <c r="F110" s="80"/>
      <c r="G110" s="80"/>
      <c r="H110" s="81"/>
      <c r="I110" s="81"/>
      <c r="J110" s="119"/>
      <c r="K110" s="89"/>
    </row>
    <row r="111" spans="1:13" ht="12" customHeight="1" x14ac:dyDescent="0.2">
      <c r="A111" s="33"/>
      <c r="B111" s="34"/>
      <c r="C111" s="34"/>
      <c r="D111" s="34"/>
      <c r="E111" s="35"/>
      <c r="F111" s="82"/>
      <c r="G111" s="82"/>
      <c r="H111" s="83"/>
      <c r="I111" s="83"/>
      <c r="J111" s="120"/>
      <c r="K111" s="89"/>
    </row>
    <row r="112" spans="1:13" ht="15.75" x14ac:dyDescent="0.2">
      <c r="A112" s="32"/>
      <c r="B112" s="25"/>
      <c r="C112" s="50" t="s">
        <v>71</v>
      </c>
      <c r="D112" s="50"/>
      <c r="E112" s="26"/>
      <c r="F112" s="80"/>
      <c r="G112" s="80"/>
      <c r="H112" s="81"/>
      <c r="I112" s="81"/>
      <c r="J112" s="121">
        <f>+J102+J91+J83+J82</f>
        <v>1600789.5</v>
      </c>
      <c r="K112" s="89"/>
    </row>
    <row r="113" spans="1:11" ht="12" customHeight="1" x14ac:dyDescent="0.2">
      <c r="A113" s="33"/>
      <c r="B113" s="34"/>
      <c r="C113" s="34"/>
      <c r="D113" s="34"/>
      <c r="E113" s="35"/>
      <c r="F113" s="82"/>
      <c r="G113" s="82"/>
      <c r="H113" s="83"/>
      <c r="I113" s="83"/>
      <c r="J113" s="120"/>
      <c r="K113" s="89"/>
    </row>
    <row r="114" spans="1:11" ht="12" customHeight="1" x14ac:dyDescent="0.2">
      <c r="A114" s="32"/>
      <c r="B114" s="25"/>
      <c r="C114" s="25"/>
      <c r="D114" s="25"/>
      <c r="E114" s="26"/>
      <c r="F114" s="80"/>
      <c r="G114" s="80"/>
      <c r="H114" s="81"/>
      <c r="I114" s="81"/>
      <c r="J114" s="119"/>
      <c r="K114" s="89"/>
    </row>
    <row r="115" spans="1:11" ht="12" customHeight="1" x14ac:dyDescent="0.2">
      <c r="A115" s="28" t="s">
        <v>62</v>
      </c>
      <c r="B115" s="34"/>
      <c r="C115" s="34"/>
      <c r="D115" s="34"/>
      <c r="E115" s="35"/>
      <c r="F115" s="82"/>
      <c r="G115" s="82"/>
      <c r="H115" s="83"/>
      <c r="I115" s="83"/>
      <c r="J115" s="118"/>
      <c r="K115" s="90"/>
    </row>
    <row r="116" spans="1:11" ht="12" customHeight="1" x14ac:dyDescent="0.2">
      <c r="A116" s="32"/>
      <c r="B116" s="25" t="s">
        <v>51</v>
      </c>
      <c r="C116" s="25"/>
      <c r="D116" s="25"/>
      <c r="E116" s="26"/>
      <c r="F116" s="80"/>
      <c r="G116" s="80"/>
      <c r="H116" s="81"/>
      <c r="I116" s="81"/>
      <c r="J116" s="119">
        <f>+I116*H116</f>
        <v>0</v>
      </c>
      <c r="K116" s="90"/>
    </row>
    <row r="117" spans="1:11" ht="12" customHeight="1" x14ac:dyDescent="0.2">
      <c r="A117" s="33"/>
      <c r="B117" s="34" t="s">
        <v>52</v>
      </c>
      <c r="C117" s="34"/>
      <c r="D117" s="34"/>
      <c r="E117" s="35"/>
      <c r="F117" s="82"/>
      <c r="G117" s="82" t="s">
        <v>85</v>
      </c>
      <c r="H117" s="83">
        <v>6</v>
      </c>
      <c r="I117" s="83"/>
      <c r="J117" s="120">
        <f>+I117*H117</f>
        <v>0</v>
      </c>
      <c r="K117" s="90"/>
    </row>
    <row r="118" spans="1:11" ht="12" customHeight="1" x14ac:dyDescent="0.2">
      <c r="A118" s="32"/>
      <c r="B118" s="25" t="s">
        <v>53</v>
      </c>
      <c r="C118" s="25"/>
      <c r="D118" s="25"/>
      <c r="E118" s="26"/>
      <c r="F118" s="80"/>
      <c r="G118" s="84" t="s">
        <v>85</v>
      </c>
      <c r="H118" s="85">
        <v>6</v>
      </c>
      <c r="I118" s="85">
        <v>80000</v>
      </c>
      <c r="J118" s="119">
        <f>+I118*H118</f>
        <v>480000</v>
      </c>
      <c r="K118" s="115"/>
    </row>
    <row r="119" spans="1:11" ht="12" customHeight="1" x14ac:dyDescent="0.2">
      <c r="A119" s="33"/>
      <c r="B119" s="34" t="s">
        <v>54</v>
      </c>
      <c r="C119" s="34"/>
      <c r="D119" s="34"/>
      <c r="E119" s="35"/>
      <c r="F119" s="82"/>
      <c r="G119" s="82"/>
      <c r="H119" s="83"/>
      <c r="I119" s="83"/>
      <c r="J119" s="120">
        <f>+I119*H119</f>
        <v>0</v>
      </c>
      <c r="K119" s="90"/>
    </row>
    <row r="120" spans="1:11" ht="12" customHeight="1" x14ac:dyDescent="0.2">
      <c r="A120" s="32"/>
      <c r="B120" s="25" t="s">
        <v>10</v>
      </c>
      <c r="C120" s="25"/>
      <c r="D120" s="25"/>
      <c r="E120" s="26"/>
      <c r="F120" s="80"/>
      <c r="G120" s="80"/>
      <c r="H120" s="81"/>
      <c r="I120" s="81"/>
      <c r="J120" s="119">
        <f>+I120*H120</f>
        <v>0</v>
      </c>
      <c r="K120" s="90"/>
    </row>
    <row r="121" spans="1:11" ht="12" customHeight="1" x14ac:dyDescent="0.2">
      <c r="A121" s="33"/>
      <c r="B121" s="34"/>
      <c r="C121" s="34"/>
      <c r="D121" s="34"/>
      <c r="E121" s="35"/>
      <c r="F121" s="82"/>
      <c r="G121" s="82"/>
      <c r="H121" s="83"/>
      <c r="I121" s="83"/>
      <c r="J121" s="120"/>
      <c r="K121" s="90"/>
    </row>
    <row r="122" spans="1:11" ht="12" customHeight="1" x14ac:dyDescent="0.2">
      <c r="A122" s="32"/>
      <c r="B122" s="25"/>
      <c r="C122" s="25"/>
      <c r="D122" s="25"/>
      <c r="E122" s="26"/>
      <c r="F122" s="80"/>
      <c r="G122" s="80"/>
      <c r="H122" s="81"/>
      <c r="I122" s="81"/>
      <c r="J122" s="119"/>
      <c r="K122" s="90"/>
    </row>
    <row r="123" spans="1:11" ht="12" customHeight="1" x14ac:dyDescent="0.2">
      <c r="A123" s="33"/>
      <c r="B123" s="34"/>
      <c r="C123" s="34"/>
      <c r="D123" s="34"/>
      <c r="E123" s="35"/>
      <c r="F123" s="82"/>
      <c r="G123" s="82"/>
      <c r="H123" s="83"/>
      <c r="I123" s="83"/>
      <c r="J123" s="120"/>
      <c r="K123" s="89"/>
    </row>
    <row r="124" spans="1:11" ht="15.75" x14ac:dyDescent="0.2">
      <c r="A124" s="32"/>
      <c r="B124" s="25"/>
      <c r="C124" s="50" t="s">
        <v>72</v>
      </c>
      <c r="D124" s="50"/>
      <c r="E124" s="26"/>
      <c r="F124" s="80"/>
      <c r="G124" s="80"/>
      <c r="H124" s="81"/>
      <c r="I124" s="81"/>
      <c r="J124" s="121">
        <f>SUM(J116:J120)</f>
        <v>480000</v>
      </c>
      <c r="K124" s="114"/>
    </row>
    <row r="125" spans="1:11" ht="12" customHeight="1" x14ac:dyDescent="0.2">
      <c r="A125" s="33"/>
      <c r="B125" s="34"/>
      <c r="C125" s="34"/>
      <c r="D125" s="34"/>
      <c r="E125" s="34"/>
      <c r="F125" s="34"/>
      <c r="G125" s="34"/>
      <c r="H125" s="34"/>
      <c r="I125" s="34"/>
      <c r="J125" s="120"/>
    </row>
    <row r="126" spans="1:11" ht="15.75" x14ac:dyDescent="0.2">
      <c r="A126" s="32"/>
      <c r="B126" s="25"/>
      <c r="C126" s="50" t="s">
        <v>73</v>
      </c>
      <c r="D126" s="50"/>
      <c r="E126" s="25"/>
      <c r="F126" s="25"/>
      <c r="G126" s="25"/>
      <c r="H126" s="25"/>
      <c r="I126" s="25"/>
      <c r="J126" s="121">
        <f>+J124+J112+J79</f>
        <v>3902989.5</v>
      </c>
    </row>
    <row r="127" spans="1:11" ht="12" customHeight="1" x14ac:dyDescent="0.2">
      <c r="A127" s="33"/>
      <c r="B127" s="34"/>
      <c r="C127" s="34"/>
      <c r="D127" s="34"/>
      <c r="E127" s="34"/>
      <c r="F127" s="34"/>
      <c r="G127" s="34"/>
      <c r="H127" s="34"/>
      <c r="I127" s="34"/>
      <c r="J127" s="124"/>
    </row>
    <row r="128" spans="1:11" ht="12" customHeight="1" x14ac:dyDescent="0.2">
      <c r="A128" s="4"/>
      <c r="B128" s="5"/>
      <c r="C128" s="5"/>
      <c r="D128" s="5"/>
      <c r="F128" s="5"/>
      <c r="G128" s="5"/>
      <c r="H128" s="5"/>
      <c r="I128" s="5"/>
      <c r="J128" s="15"/>
    </row>
    <row r="129" spans="1:10" ht="13.9" customHeight="1" x14ac:dyDescent="0.25">
      <c r="A129" s="8"/>
      <c r="B129" s="7"/>
      <c r="C129" s="7"/>
      <c r="D129" s="7"/>
      <c r="E129" s="132" t="s">
        <v>112</v>
      </c>
      <c r="F129" s="132"/>
      <c r="G129" s="132"/>
      <c r="H129" s="132"/>
      <c r="I129" s="132"/>
      <c r="J129" s="16"/>
    </row>
    <row r="130" spans="1:10" ht="13.9" customHeight="1" x14ac:dyDescent="0.25">
      <c r="A130" s="4"/>
      <c r="B130" s="5"/>
      <c r="C130" s="5"/>
      <c r="D130" s="5"/>
      <c r="E130" s="153" t="s">
        <v>113</v>
      </c>
      <c r="F130" s="153"/>
      <c r="G130" s="153"/>
      <c r="H130" s="153"/>
      <c r="I130" s="153"/>
      <c r="J130" s="15"/>
    </row>
    <row r="131" spans="1:10" ht="12" customHeight="1" x14ac:dyDescent="0.2">
      <c r="A131" s="8"/>
      <c r="B131" s="7"/>
      <c r="C131" s="7"/>
      <c r="D131" s="7"/>
      <c r="E131" s="7"/>
      <c r="F131" s="7"/>
      <c r="G131" s="7"/>
      <c r="H131" s="7"/>
      <c r="I131" s="7"/>
      <c r="J131" s="16"/>
    </row>
    <row r="132" spans="1:10" ht="12" customHeight="1" x14ac:dyDescent="0.2">
      <c r="A132" s="6"/>
      <c r="B132" s="5"/>
      <c r="C132" s="5"/>
      <c r="D132" s="5"/>
      <c r="E132" s="5"/>
      <c r="F132" s="5"/>
      <c r="G132" s="5"/>
      <c r="H132" s="5"/>
      <c r="I132" s="5"/>
      <c r="J132" s="18"/>
    </row>
    <row r="133" spans="1:10" ht="12" customHeight="1" x14ac:dyDescent="0.2">
      <c r="A133" s="8"/>
      <c r="B133" s="7"/>
      <c r="C133" s="7"/>
      <c r="D133" s="7"/>
      <c r="E133" s="7"/>
      <c r="F133" s="7"/>
      <c r="G133" s="7"/>
      <c r="H133" s="7"/>
      <c r="I133" s="7"/>
      <c r="J133" s="16"/>
    </row>
    <row r="134" spans="1:10" ht="19.899999999999999" customHeight="1" x14ac:dyDescent="0.2">
      <c r="A134" s="11"/>
      <c r="B134" s="12"/>
      <c r="C134" s="12"/>
      <c r="D134" s="12"/>
      <c r="E134" s="20" t="s">
        <v>63</v>
      </c>
      <c r="F134" s="21"/>
      <c r="G134" s="12"/>
      <c r="H134" s="148">
        <f>2.28/0.6</f>
        <v>3.8</v>
      </c>
      <c r="I134" s="149"/>
      <c r="J134" s="22"/>
    </row>
    <row r="135" spans="1:10" ht="16.5" customHeight="1" x14ac:dyDescent="0.2">
      <c r="A135" s="8"/>
      <c r="B135" s="7"/>
      <c r="C135" s="7"/>
      <c r="D135" s="7"/>
      <c r="E135" s="94" t="s">
        <v>64</v>
      </c>
      <c r="F135" s="92"/>
      <c r="G135" s="7"/>
      <c r="H135" s="150">
        <f>+J126</f>
        <v>3902989.5</v>
      </c>
      <c r="I135" s="151"/>
      <c r="J135" s="16"/>
    </row>
    <row r="136" spans="1:10" ht="19.899999999999999" customHeight="1" x14ac:dyDescent="0.2">
      <c r="A136" s="4"/>
      <c r="B136" s="5"/>
      <c r="C136" s="5"/>
      <c r="D136" s="5"/>
      <c r="E136" s="95" t="s">
        <v>65</v>
      </c>
      <c r="F136" s="93"/>
      <c r="G136" s="5"/>
      <c r="H136" s="146">
        <v>2017500</v>
      </c>
      <c r="I136" s="147"/>
      <c r="J136" s="15"/>
    </row>
    <row r="137" spans="1:10" ht="16.5" customHeight="1" x14ac:dyDescent="0.2">
      <c r="A137" s="8"/>
      <c r="B137" s="7"/>
      <c r="C137" s="7"/>
      <c r="D137" s="7"/>
      <c r="E137" s="94" t="s">
        <v>90</v>
      </c>
      <c r="F137" s="92"/>
      <c r="G137" s="7"/>
      <c r="H137" s="150">
        <f>+H136*H134</f>
        <v>7666500</v>
      </c>
      <c r="I137" s="151"/>
      <c r="J137" s="16"/>
    </row>
    <row r="138" spans="1:10" ht="19.899999999999999" customHeight="1" x14ac:dyDescent="0.2">
      <c r="A138" s="4"/>
      <c r="B138" s="5"/>
      <c r="C138" s="5"/>
      <c r="D138" s="5"/>
      <c r="E138" s="95" t="s">
        <v>91</v>
      </c>
      <c r="F138" s="93"/>
      <c r="G138" s="5"/>
      <c r="H138" s="146">
        <f>+H137-H135</f>
        <v>3763510.5</v>
      </c>
      <c r="I138" s="147"/>
      <c r="J138" s="15"/>
    </row>
    <row r="139" spans="1:10" ht="12" customHeight="1" x14ac:dyDescent="0.2">
      <c r="A139" s="8"/>
      <c r="B139" s="7"/>
      <c r="C139" s="7"/>
      <c r="D139" s="7"/>
      <c r="E139" s="7"/>
      <c r="F139" s="7"/>
      <c r="G139" s="7"/>
      <c r="H139" s="7"/>
      <c r="I139" s="7"/>
      <c r="J139" s="16"/>
    </row>
    <row r="140" spans="1:10" ht="12" customHeight="1" thickBot="1" x14ac:dyDescent="0.25">
      <c r="A140" s="102"/>
      <c r="B140" s="103"/>
      <c r="C140" s="103"/>
      <c r="D140" s="103"/>
      <c r="E140" s="103"/>
      <c r="F140" s="103"/>
      <c r="G140" s="103"/>
      <c r="H140" s="103"/>
      <c r="I140" s="103"/>
      <c r="J140" s="111"/>
    </row>
    <row r="141" spans="1:10" ht="12" customHeight="1" thickTop="1" x14ac:dyDescent="0.2">
      <c r="A141" s="8"/>
      <c r="B141" s="7"/>
      <c r="C141" s="7"/>
      <c r="D141" s="7"/>
      <c r="E141" s="7"/>
      <c r="F141" s="7"/>
      <c r="G141" s="7"/>
      <c r="H141" s="7"/>
      <c r="I141" s="7"/>
      <c r="J141" s="16"/>
    </row>
    <row r="142" spans="1:10" ht="12" customHeight="1" x14ac:dyDescent="0.2">
      <c r="A142" s="11"/>
      <c r="B142" s="12"/>
      <c r="C142" s="12"/>
      <c r="D142" s="12"/>
      <c r="E142" s="12"/>
      <c r="F142" s="12"/>
      <c r="G142" s="12"/>
      <c r="H142" s="12"/>
      <c r="I142" s="12"/>
      <c r="J142" s="53"/>
    </row>
    <row r="143" spans="1:10" ht="12" customHeight="1" x14ac:dyDescent="0.2">
      <c r="A143" s="8"/>
      <c r="B143" s="7"/>
      <c r="C143" s="7"/>
      <c r="D143" s="7"/>
      <c r="E143" s="7"/>
      <c r="F143" s="7"/>
      <c r="G143" s="7"/>
      <c r="H143" s="7"/>
      <c r="I143" s="65"/>
      <c r="J143" s="66"/>
    </row>
    <row r="144" spans="1:10" ht="12" customHeight="1" x14ac:dyDescent="0.2">
      <c r="A144" s="11"/>
      <c r="B144" s="12"/>
      <c r="C144" s="12"/>
      <c r="D144" s="12"/>
      <c r="E144" s="12"/>
      <c r="F144" s="12"/>
      <c r="G144" s="12"/>
      <c r="H144" s="12"/>
      <c r="I144" s="63"/>
      <c r="J144" s="64"/>
    </row>
    <row r="145" spans="1:10" ht="12" customHeight="1" x14ac:dyDescent="0.2">
      <c r="A145" s="8"/>
      <c r="B145" s="7"/>
      <c r="C145" s="7"/>
      <c r="D145" s="7"/>
      <c r="E145" s="7"/>
      <c r="F145" s="7"/>
      <c r="G145" s="7"/>
      <c r="H145" s="7"/>
      <c r="I145" s="65"/>
      <c r="J145" s="66"/>
    </row>
    <row r="146" spans="1:10" ht="12" customHeight="1" x14ac:dyDescent="0.2">
      <c r="A146" s="54"/>
      <c r="B146" s="55"/>
      <c r="C146" s="55"/>
      <c r="D146" s="55"/>
      <c r="E146" s="55"/>
      <c r="F146" s="55"/>
      <c r="G146" s="55"/>
      <c r="H146" s="55"/>
      <c r="I146" s="63"/>
      <c r="J146" s="64"/>
    </row>
    <row r="147" spans="1:10" ht="12" customHeight="1" x14ac:dyDescent="0.2">
      <c r="A147" s="57"/>
      <c r="B147" s="58"/>
      <c r="C147" s="58"/>
      <c r="D147" s="58"/>
      <c r="E147" s="58"/>
      <c r="F147" s="58"/>
      <c r="G147" s="58"/>
      <c r="H147" s="58"/>
      <c r="I147" s="7"/>
      <c r="J147" s="16"/>
    </row>
    <row r="148" spans="1:10" ht="12" customHeight="1" x14ac:dyDescent="0.2">
      <c r="A148" s="54"/>
      <c r="B148" s="55"/>
      <c r="C148" s="55"/>
      <c r="D148" s="55"/>
      <c r="E148" s="55"/>
      <c r="F148" s="55"/>
      <c r="G148" s="55"/>
      <c r="I148" s="134" t="s">
        <v>74</v>
      </c>
      <c r="J148" s="135"/>
    </row>
    <row r="149" spans="1:10" ht="12" customHeight="1" x14ac:dyDescent="0.2">
      <c r="A149" s="57"/>
      <c r="B149" s="58"/>
      <c r="C149" s="58"/>
      <c r="D149" s="58"/>
      <c r="E149" s="58"/>
      <c r="F149" s="58"/>
      <c r="G149" s="58"/>
      <c r="H149" s="58"/>
      <c r="I149" s="91">
        <v>0.85257326098521014</v>
      </c>
      <c r="J149" s="68">
        <f>+J126-J124</f>
        <v>3422989.5</v>
      </c>
    </row>
    <row r="150" spans="1:10" ht="12" customHeight="1" x14ac:dyDescent="0.2">
      <c r="A150" s="54"/>
      <c r="B150" s="55"/>
      <c r="C150" s="55"/>
      <c r="D150" s="55"/>
      <c r="E150" s="55"/>
      <c r="F150" s="55"/>
      <c r="G150" s="55"/>
      <c r="H150" s="55"/>
      <c r="I150" s="55"/>
      <c r="J150" s="56"/>
    </row>
    <row r="151" spans="1:10" ht="12" customHeight="1" x14ac:dyDescent="0.2">
      <c r="A151" s="57"/>
      <c r="B151" s="58"/>
      <c r="C151" s="58"/>
      <c r="D151" s="58"/>
      <c r="E151" s="58"/>
      <c r="F151" s="58"/>
      <c r="G151" s="58"/>
      <c r="H151" s="58"/>
      <c r="I151" s="65"/>
      <c r="J151" s="66"/>
    </row>
    <row r="152" spans="1:10" ht="12" customHeight="1" x14ac:dyDescent="0.2">
      <c r="A152" s="51"/>
      <c r="B152" s="52"/>
      <c r="C152" s="52"/>
      <c r="D152" s="52"/>
      <c r="E152" s="52"/>
      <c r="F152" s="52"/>
      <c r="G152" s="52"/>
      <c r="H152" s="52"/>
      <c r="I152" s="63"/>
      <c r="J152" s="64"/>
    </row>
    <row r="153" spans="1:10" ht="12" customHeight="1" x14ac:dyDescent="0.2">
      <c r="A153" s="57"/>
      <c r="B153" s="58"/>
      <c r="C153" s="58"/>
      <c r="D153" s="58"/>
      <c r="E153" s="58"/>
      <c r="F153" s="58"/>
      <c r="G153" s="58"/>
      <c r="H153" s="58"/>
      <c r="I153" s="65"/>
      <c r="J153" s="66"/>
    </row>
    <row r="154" spans="1:10" ht="12" customHeight="1" x14ac:dyDescent="0.2">
      <c r="A154" s="51"/>
      <c r="B154" s="52"/>
      <c r="C154" s="52"/>
      <c r="D154" s="52"/>
      <c r="E154" s="52"/>
      <c r="F154" s="52"/>
      <c r="G154" s="52"/>
      <c r="H154" s="52"/>
      <c r="I154" s="63"/>
      <c r="J154" s="64"/>
    </row>
    <row r="155" spans="1:10" ht="12" customHeight="1" x14ac:dyDescent="0.2">
      <c r="A155" s="57"/>
      <c r="B155" s="58"/>
      <c r="C155" s="58"/>
      <c r="D155" s="58"/>
      <c r="E155" s="58"/>
      <c r="F155" s="58"/>
      <c r="G155" s="58"/>
      <c r="H155" s="58"/>
      <c r="I155" s="65"/>
      <c r="J155" s="66"/>
    </row>
    <row r="156" spans="1:10" ht="12" customHeight="1" x14ac:dyDescent="0.2">
      <c r="A156" s="51"/>
      <c r="B156" s="52"/>
      <c r="C156" s="52"/>
      <c r="D156" s="52"/>
      <c r="E156" s="52"/>
      <c r="F156" s="52"/>
      <c r="G156" s="52"/>
      <c r="H156" s="52"/>
      <c r="I156" s="154" t="s">
        <v>75</v>
      </c>
      <c r="J156" s="155"/>
    </row>
    <row r="157" spans="1:10" ht="12" customHeight="1" x14ac:dyDescent="0.2">
      <c r="A157" s="57"/>
      <c r="B157" s="58"/>
      <c r="C157" s="58"/>
      <c r="D157" s="58"/>
      <c r="E157" s="58"/>
      <c r="F157" s="58"/>
      <c r="G157" s="58"/>
      <c r="H157" s="58"/>
      <c r="I157" s="61">
        <v>0.14742673901478973</v>
      </c>
      <c r="J157" s="67">
        <f>+J124</f>
        <v>480000</v>
      </c>
    </row>
    <row r="158" spans="1:10" ht="12" customHeight="1" x14ac:dyDescent="0.2">
      <c r="A158" s="54"/>
      <c r="B158" s="55"/>
      <c r="C158" s="55"/>
      <c r="D158" s="55"/>
      <c r="E158" s="55"/>
      <c r="F158" s="55"/>
      <c r="G158" s="55"/>
      <c r="H158" s="55"/>
      <c r="I158" s="52"/>
      <c r="J158" s="60"/>
    </row>
    <row r="159" spans="1:10" ht="15" x14ac:dyDescent="0.2">
      <c r="A159" s="57"/>
      <c r="B159" s="58"/>
      <c r="C159" s="58"/>
      <c r="D159" s="58"/>
      <c r="E159" s="58"/>
      <c r="F159" s="58"/>
      <c r="G159" s="58"/>
      <c r="H159" s="58"/>
      <c r="I159" s="58"/>
      <c r="J159" s="59"/>
    </row>
    <row r="160" spans="1:10" ht="15" x14ac:dyDescent="0.2">
      <c r="A160" s="54"/>
      <c r="B160" s="55"/>
      <c r="C160" s="55"/>
      <c r="D160" s="55"/>
      <c r="E160" s="55"/>
      <c r="F160" s="55"/>
      <c r="G160" s="55"/>
      <c r="H160" s="55"/>
      <c r="I160" s="166" t="s">
        <v>138</v>
      </c>
      <c r="J160" s="167"/>
    </row>
    <row r="161" spans="1:10" ht="15" x14ac:dyDescent="0.2">
      <c r="A161" s="57"/>
      <c r="B161" s="58"/>
      <c r="C161" s="58"/>
      <c r="D161" s="58"/>
      <c r="E161" s="58"/>
      <c r="F161" s="58"/>
      <c r="G161" s="58"/>
      <c r="H161" s="58"/>
      <c r="I161" s="161"/>
      <c r="J161" s="162"/>
    </row>
    <row r="162" spans="1:10" ht="15" x14ac:dyDescent="0.2">
      <c r="A162" s="54"/>
      <c r="B162" s="55"/>
      <c r="C162" s="55"/>
      <c r="D162" s="55"/>
      <c r="E162" s="55"/>
      <c r="F162" s="55"/>
      <c r="G162" s="55"/>
      <c r="H162" s="55"/>
      <c r="I162" s="55"/>
      <c r="J162" s="56"/>
    </row>
    <row r="163" spans="1:10" ht="15" x14ac:dyDescent="0.2">
      <c r="A163" s="57"/>
      <c r="B163" s="58"/>
      <c r="C163" s="58"/>
      <c r="D163" s="58"/>
      <c r="E163" s="58"/>
      <c r="F163" s="58"/>
      <c r="G163" s="58"/>
      <c r="H163" s="58"/>
      <c r="I163" s="58"/>
      <c r="J163" s="59"/>
    </row>
    <row r="164" spans="1:10" ht="15" x14ac:dyDescent="0.2">
      <c r="A164" s="158" t="s">
        <v>126</v>
      </c>
      <c r="B164" s="159"/>
      <c r="C164" s="159"/>
      <c r="D164" s="159"/>
      <c r="E164" s="159"/>
      <c r="F164" s="159"/>
      <c r="G164" s="159"/>
      <c r="H164" s="159"/>
      <c r="I164" s="159"/>
      <c r="J164" s="160"/>
    </row>
    <row r="165" spans="1:10" ht="13.5" thickBot="1" x14ac:dyDescent="0.25">
      <c r="A165" s="9"/>
      <c r="B165" s="10"/>
      <c r="C165" s="14"/>
      <c r="D165" s="14"/>
      <c r="E165" s="14"/>
      <c r="F165" s="14"/>
      <c r="G165" s="14"/>
      <c r="H165" s="14"/>
      <c r="I165" s="14"/>
      <c r="J165" s="17"/>
    </row>
    <row r="166" spans="1:10" ht="13.5" thickTop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ht="12.75" customHeight="1" x14ac:dyDescent="0.2">
      <c r="A167" s="157" t="s">
        <v>76</v>
      </c>
      <c r="B167" s="157"/>
      <c r="C167" s="157"/>
      <c r="D167" s="157"/>
      <c r="E167" s="157"/>
      <c r="F167" s="163">
        <v>0.99999999999999989</v>
      </c>
      <c r="G167" s="156">
        <v>2950618.0690624998</v>
      </c>
      <c r="H167" s="156"/>
      <c r="I167" s="165"/>
      <c r="J167" s="1"/>
    </row>
    <row r="168" spans="1:10" ht="12.75" customHeight="1" x14ac:dyDescent="0.2">
      <c r="A168" s="157"/>
      <c r="B168" s="157"/>
      <c r="C168" s="157"/>
      <c r="D168" s="157"/>
      <c r="E168" s="157"/>
      <c r="F168" s="164"/>
      <c r="G168" s="156"/>
      <c r="H168" s="156"/>
      <c r="I168" s="165"/>
      <c r="J168" s="1"/>
    </row>
    <row r="169" spans="1:10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ht="14.25" x14ac:dyDescent="0.2">
      <c r="A170" s="1"/>
      <c r="B170" s="1"/>
      <c r="C170" s="1"/>
      <c r="D170" s="1"/>
      <c r="E170" s="77"/>
      <c r="F170" s="78"/>
      <c r="G170" s="69"/>
      <c r="H170" s="1"/>
      <c r="I170" s="1"/>
      <c r="J170" s="1"/>
    </row>
    <row r="171" spans="1:10" ht="14.25" x14ac:dyDescent="0.2">
      <c r="A171" s="1"/>
      <c r="B171" s="1"/>
      <c r="C171" s="1"/>
      <c r="D171" s="1"/>
      <c r="E171" s="62"/>
      <c r="F171" s="62"/>
      <c r="G171" s="69"/>
      <c r="H171" s="1"/>
      <c r="I171" s="1"/>
      <c r="J171" s="1"/>
    </row>
    <row r="172" spans="1:10" ht="14.25" x14ac:dyDescent="0.2">
      <c r="A172" s="1"/>
      <c r="B172" s="1"/>
      <c r="C172" s="1"/>
      <c r="D172" s="1"/>
      <c r="E172" s="77"/>
      <c r="F172" s="77"/>
      <c r="G172" s="69"/>
      <c r="H172" s="1"/>
      <c r="I172" s="1"/>
      <c r="J172" s="1"/>
    </row>
    <row r="173" spans="1:10" ht="14.25" x14ac:dyDescent="0.2">
      <c r="A173" s="1"/>
      <c r="B173" s="1"/>
      <c r="C173" s="1"/>
      <c r="D173" s="1"/>
      <c r="E173" s="62"/>
      <c r="F173" s="62"/>
      <c r="G173" s="69"/>
      <c r="H173" s="1"/>
      <c r="I173" s="1"/>
      <c r="J173" s="1"/>
    </row>
    <row r="174" spans="1:10" ht="14.25" x14ac:dyDescent="0.2">
      <c r="A174" s="1"/>
      <c r="B174" s="1"/>
      <c r="C174" s="1"/>
      <c r="D174" s="1"/>
      <c r="E174" s="77"/>
      <c r="F174" s="77"/>
      <c r="G174" s="69"/>
      <c r="H174" s="1"/>
      <c r="I174" s="1"/>
      <c r="J174" s="1"/>
    </row>
    <row r="175" spans="1:10" ht="14.25" x14ac:dyDescent="0.2">
      <c r="A175" s="1"/>
      <c r="B175" s="1"/>
      <c r="C175" s="1"/>
      <c r="D175" s="1"/>
      <c r="E175" s="62"/>
      <c r="F175" s="62"/>
      <c r="G175" s="69"/>
      <c r="H175" s="1"/>
      <c r="I175" s="1"/>
      <c r="J175" s="1"/>
    </row>
    <row r="176" spans="1:10" ht="14.25" x14ac:dyDescent="0.2">
      <c r="A176" s="1"/>
      <c r="B176" s="1"/>
      <c r="C176" s="1"/>
      <c r="D176" s="1"/>
      <c r="E176" s="77"/>
      <c r="F176" s="77"/>
      <c r="G176" s="69"/>
      <c r="H176" s="1"/>
      <c r="I176" s="1"/>
      <c r="J176" s="1"/>
    </row>
    <row r="177" spans="1:10" ht="14.25" x14ac:dyDescent="0.2">
      <c r="A177" s="1"/>
      <c r="B177" s="1"/>
      <c r="C177" s="1"/>
      <c r="D177" s="1"/>
      <c r="E177" s="79"/>
      <c r="F177" s="79"/>
      <c r="G177" s="69"/>
      <c r="H177" s="1"/>
      <c r="I177" s="1"/>
      <c r="J177" s="1"/>
    </row>
    <row r="178" spans="1:10" ht="14.25" x14ac:dyDescent="0.2">
      <c r="A178" s="1"/>
      <c r="B178" s="1"/>
      <c r="C178" s="1"/>
      <c r="D178" s="1"/>
      <c r="E178" s="77"/>
      <c r="F178" s="77"/>
      <c r="G178" s="69"/>
      <c r="H178" s="1"/>
      <c r="I178" s="1"/>
      <c r="J178" s="1"/>
    </row>
    <row r="179" spans="1:10" ht="14.25" x14ac:dyDescent="0.2">
      <c r="A179" s="1"/>
      <c r="B179" s="1"/>
      <c r="C179" s="1"/>
      <c r="D179" s="1"/>
      <c r="E179" s="79"/>
      <c r="F179" s="79"/>
      <c r="G179" s="69"/>
      <c r="H179" s="1"/>
      <c r="I179" s="1"/>
      <c r="J179" s="1"/>
    </row>
    <row r="180" spans="1:10" ht="14.25" x14ac:dyDescent="0.2">
      <c r="A180" s="1"/>
      <c r="B180" s="1"/>
      <c r="C180" s="1"/>
      <c r="D180" s="1"/>
      <c r="E180" s="77"/>
      <c r="F180" s="77"/>
      <c r="G180" s="69"/>
      <c r="H180" s="1"/>
      <c r="I180" s="1"/>
      <c r="J180" s="1"/>
    </row>
    <row r="181" spans="1:10" ht="14.25" x14ac:dyDescent="0.2">
      <c r="A181" s="1"/>
      <c r="B181" s="1"/>
      <c r="C181" s="1"/>
      <c r="D181" s="1"/>
      <c r="E181" s="62"/>
      <c r="F181" s="62"/>
      <c r="G181" s="69"/>
      <c r="H181" s="1"/>
      <c r="I181" s="1"/>
      <c r="J181" s="1"/>
    </row>
    <row r="182" spans="1:10" ht="14.25" x14ac:dyDescent="0.2">
      <c r="A182" s="1"/>
      <c r="B182" s="1"/>
      <c r="C182" s="1"/>
      <c r="D182" s="1"/>
      <c r="E182" s="77"/>
      <c r="F182" s="77"/>
      <c r="G182" s="69"/>
      <c r="H182" s="1"/>
      <c r="I182" s="1"/>
      <c r="J182" s="1"/>
    </row>
    <row r="183" spans="1:10" ht="14.25" x14ac:dyDescent="0.2">
      <c r="A183" s="1"/>
      <c r="B183" s="1"/>
      <c r="C183" s="1"/>
      <c r="D183" s="1"/>
      <c r="E183" s="62"/>
      <c r="F183" s="62"/>
      <c r="G183" s="69"/>
      <c r="H183" s="1"/>
      <c r="I183" s="1"/>
      <c r="J183" s="1"/>
    </row>
    <row r="184" spans="1:10" ht="14.25" x14ac:dyDescent="0.2">
      <c r="A184" s="1"/>
      <c r="B184" s="1"/>
      <c r="C184" s="1"/>
      <c r="D184" s="1"/>
      <c r="E184" s="77"/>
      <c r="F184" s="77"/>
      <c r="G184" s="69"/>
      <c r="H184" s="1"/>
      <c r="I184" s="1"/>
      <c r="J184" s="1"/>
    </row>
    <row r="185" spans="1:10" ht="14.25" x14ac:dyDescent="0.2">
      <c r="A185" s="1"/>
      <c r="B185" s="1"/>
      <c r="C185" s="1"/>
      <c r="D185" s="1"/>
      <c r="E185" s="62"/>
      <c r="F185" s="62"/>
      <c r="G185" s="69"/>
      <c r="H185" s="1"/>
      <c r="I185" s="1"/>
      <c r="J185" s="1"/>
    </row>
    <row r="186" spans="1:10" ht="15" x14ac:dyDescent="0.25">
      <c r="A186" s="1"/>
      <c r="B186" s="1"/>
      <c r="C186" s="1"/>
      <c r="D186" s="1"/>
      <c r="E186" s="77"/>
      <c r="F186" s="77"/>
      <c r="G186" s="73"/>
      <c r="H186" s="62"/>
      <c r="I186" s="1"/>
      <c r="J186" s="1"/>
    </row>
    <row r="187" spans="1:10" ht="15" x14ac:dyDescent="0.25">
      <c r="A187" s="1"/>
      <c r="B187" s="1"/>
      <c r="C187" s="1"/>
      <c r="D187" s="1"/>
      <c r="E187" s="1"/>
      <c r="F187" s="1"/>
      <c r="G187" s="72"/>
      <c r="H187" s="1"/>
      <c r="I187" s="1"/>
      <c r="J187" s="1"/>
    </row>
    <row r="188" spans="1:10" ht="15" x14ac:dyDescent="0.25">
      <c r="A188" s="1"/>
      <c r="B188" s="1"/>
      <c r="C188" s="1"/>
      <c r="D188" s="1"/>
      <c r="E188" s="1"/>
      <c r="F188" s="1"/>
      <c r="G188" s="98"/>
      <c r="H188" s="1"/>
      <c r="I188" s="1"/>
      <c r="J188" s="1"/>
    </row>
    <row r="189" spans="1:10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pans="1:10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pans="1:10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pans="1:10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pans="1:10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pans="1:10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spans="1:10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spans="1:10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spans="1:10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spans="1:10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pans="1:10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spans="1:10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spans="1:10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spans="1:10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spans="1:10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spans="1:10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spans="1:10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spans="1:10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spans="1:10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spans="1:10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spans="1:10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spans="1:10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</row>
  </sheetData>
  <sheetProtection algorithmName="SHA-512" hashValue="M4GAXio5gVEE+Wt4Psu+IHsbgoj1uF6ECO9vT/YOpAga4/LAskHrtKP84y8F3v0vbEKqBe7zQnuK6UtirudKqg==" saltValue="paPwLNzhrMCG846kTzXNxQ==" spinCount="100000" sheet="1" objects="1" scenarios="1"/>
  <mergeCells count="27">
    <mergeCell ref="I156:J156"/>
    <mergeCell ref="G167:H168"/>
    <mergeCell ref="A167:E168"/>
    <mergeCell ref="A164:J164"/>
    <mergeCell ref="I161:J161"/>
    <mergeCell ref="I160:J160"/>
    <mergeCell ref="F167:F168"/>
    <mergeCell ref="I167:I168"/>
    <mergeCell ref="E129:I129"/>
    <mergeCell ref="F5:H5"/>
    <mergeCell ref="I148:J148"/>
    <mergeCell ref="A12:E13"/>
    <mergeCell ref="F12:H12"/>
    <mergeCell ref="A10:J10"/>
    <mergeCell ref="H138:I138"/>
    <mergeCell ref="H134:I134"/>
    <mergeCell ref="H135:I135"/>
    <mergeCell ref="H137:I137"/>
    <mergeCell ref="C7:C8"/>
    <mergeCell ref="H136:I136"/>
    <mergeCell ref="E130:I130"/>
    <mergeCell ref="A1:D1"/>
    <mergeCell ref="A2:D2"/>
    <mergeCell ref="A3:D3"/>
    <mergeCell ref="J1:J3"/>
    <mergeCell ref="E2:I2"/>
    <mergeCell ref="E3:I3"/>
  </mergeCells>
  <phoneticPr fontId="0" type="noConversion"/>
  <printOptions horizontalCentered="1"/>
  <pageMargins left="0.32" right="0.38" top="0.81" bottom="0.89" header="0" footer="0"/>
  <pageSetup scale="71" orientation="portrait" horizontalDpi="300" verticalDpi="300"/>
  <headerFooter alignWithMargins="0"/>
  <rowBreaks count="2" manualBreakCount="2">
    <brk id="80" max="9" man="1"/>
    <brk id="140" max="9" man="1"/>
  </rowBreaks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>GOBERNACIÓN DEL VALLE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cagomez</dc:creator>
  <cp:lastModifiedBy>Armando</cp:lastModifiedBy>
  <cp:lastPrinted>2008-05-06T13:37:38Z</cp:lastPrinted>
  <dcterms:created xsi:type="dcterms:W3CDTF">2002-07-22T13:15:09Z</dcterms:created>
  <dcterms:modified xsi:type="dcterms:W3CDTF">2020-09-15T06:13:25Z</dcterms:modified>
</cp:coreProperties>
</file>