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pia\D\PLAN ACCION 2016 Ajustado 22012016\"/>
    </mc:Choice>
  </mc:AlternateContent>
  <bookViews>
    <workbookView xWindow="-15" yWindow="3780" windowWidth="19260" windowHeight="3810" tabRatio="712" activeTab="2"/>
  </bookViews>
  <sheets>
    <sheet name="METPROD" sheetId="1" r:id="rId1"/>
    <sheet name="RECURxSUBPR" sheetId="9" r:id="rId2"/>
    <sheet name="ACTIVIDADES" sheetId="11" r:id="rId3"/>
    <sheet name="Codific" sheetId="7" state="hidden" r:id="rId4"/>
    <sheet name="Codif Subpr y Met Prod" sheetId="8" state="hidden" r:id="rId5"/>
    <sheet name="Hoja1" sheetId="10" state="hidden" r:id="rId6"/>
  </sheets>
  <externalReferences>
    <externalReference r:id="rId7"/>
  </externalReferences>
  <definedNames>
    <definedName name="_xlnm._FilterDatabase" localSheetId="3" hidden="1">Codific!$I$162:$AC$801</definedName>
    <definedName name="_xlnm.Print_Area" localSheetId="0">METPROD!$A$1:$N$37</definedName>
    <definedName name="CódEjes" localSheetId="4">'Codif Subpr y Met Prod'!#REF!</definedName>
    <definedName name="CódEjes">Codific!$E$4:$E$7</definedName>
    <definedName name="CódEntid" localSheetId="4">'Codif Subpr y Met Prod'!#REF!</definedName>
    <definedName name="CódEntid">Codific!$A$4:$A$45</definedName>
    <definedName name="CódMePro" localSheetId="4">'Codif Subpr y Met Prod'!#REF!</definedName>
    <definedName name="CódMePro">Codific!$I$159:$I$800</definedName>
    <definedName name="CódMeRe" localSheetId="4">'Codif Subpr y Met Prod'!#REF!</definedName>
    <definedName name="CódMeRe">Codific!$I$4:$I$152</definedName>
    <definedName name="CódOBES" localSheetId="4">'Codif Subpr y Met Prod'!#REF!</definedName>
    <definedName name="CódOBES">Codific!$E$12:$E$24</definedName>
    <definedName name="CódProg" localSheetId="4">'Codif Subpr y Met Prod'!#REF!</definedName>
    <definedName name="CódProg">Codific!$E$30:$E$54</definedName>
    <definedName name="CódSubProg" localSheetId="4">'Codif Subpr y Met Prod'!#REF!</definedName>
    <definedName name="CódSubProg">Codific!$E$60:$E$143</definedName>
    <definedName name="_xlnm.Print_Titles" localSheetId="0">METPROD!$11:$12</definedName>
  </definedNames>
  <calcPr calcId="152511"/>
</workbook>
</file>

<file path=xl/calcChain.xml><?xml version="1.0" encoding="utf-8"?>
<calcChain xmlns="http://schemas.openxmlformats.org/spreadsheetml/2006/main">
  <c r="D32" i="1" l="1"/>
  <c r="E63" i="9" l="1"/>
  <c r="K61" i="9"/>
  <c r="J61" i="9"/>
  <c r="I61" i="9"/>
  <c r="H61" i="9"/>
  <c r="G61" i="9"/>
  <c r="F61" i="9"/>
  <c r="E61" i="9"/>
  <c r="D60" i="9"/>
  <c r="D61" i="9" s="1"/>
  <c r="K59" i="9"/>
  <c r="J59" i="9"/>
  <c r="I59" i="9"/>
  <c r="H59" i="9"/>
  <c r="G59" i="9"/>
  <c r="F59" i="9"/>
  <c r="E59" i="9"/>
  <c r="D58" i="9"/>
  <c r="D59" i="9" s="1"/>
  <c r="K57" i="9"/>
  <c r="J57" i="9"/>
  <c r="I57" i="9"/>
  <c r="H57" i="9"/>
  <c r="G57" i="9"/>
  <c r="F57" i="9"/>
  <c r="E57" i="9"/>
  <c r="D56" i="9"/>
  <c r="D55" i="9"/>
  <c r="I62" i="9"/>
  <c r="E50" i="9"/>
  <c r="E52" i="9"/>
  <c r="E45" i="9"/>
  <c r="E43" i="9"/>
  <c r="D57" i="9" l="1"/>
  <c r="F22" i="11"/>
  <c r="I38" i="9" l="1"/>
  <c r="I36" i="9"/>
  <c r="E62" i="9"/>
  <c r="K67" i="9"/>
  <c r="J67" i="9"/>
  <c r="I67" i="9"/>
  <c r="H67" i="9"/>
  <c r="G67" i="9"/>
  <c r="F67" i="9"/>
  <c r="K65" i="9"/>
  <c r="J65" i="9"/>
  <c r="I65" i="9"/>
  <c r="H65" i="9"/>
  <c r="G65" i="9"/>
  <c r="F65" i="9"/>
  <c r="K63" i="9"/>
  <c r="J63" i="9"/>
  <c r="I63" i="9"/>
  <c r="H63" i="9"/>
  <c r="G63" i="9"/>
  <c r="F63" i="9"/>
  <c r="K62" i="9"/>
  <c r="J62" i="9"/>
  <c r="H62" i="9"/>
  <c r="G62" i="9"/>
  <c r="F62" i="9"/>
  <c r="H28" i="1"/>
  <c r="F28" i="1"/>
  <c r="E28" i="1"/>
  <c r="B28" i="1"/>
  <c r="H35" i="1"/>
  <c r="H32" i="1"/>
  <c r="D35" i="1"/>
  <c r="E67" i="9"/>
  <c r="E65" i="9" l="1"/>
  <c r="E66" i="9" s="1"/>
  <c r="E64" i="9"/>
  <c r="K68" i="9"/>
  <c r="J68" i="9"/>
  <c r="I68" i="9"/>
  <c r="H68" i="9"/>
  <c r="G68" i="9"/>
  <c r="F68" i="9"/>
  <c r="E68" i="9"/>
  <c r="K66" i="9"/>
  <c r="J66" i="9"/>
  <c r="I66" i="9"/>
  <c r="H66" i="9"/>
  <c r="G66" i="9"/>
  <c r="F66" i="9"/>
  <c r="K64" i="9"/>
  <c r="J64" i="9"/>
  <c r="I64" i="9"/>
  <c r="H64" i="9"/>
  <c r="G64" i="9"/>
  <c r="F64" i="9"/>
  <c r="K47" i="9"/>
  <c r="J47" i="9"/>
  <c r="I47" i="9"/>
  <c r="H47" i="9"/>
  <c r="G47" i="9"/>
  <c r="F47" i="9"/>
  <c r="E47" i="9"/>
  <c r="D46" i="9"/>
  <c r="K45" i="9"/>
  <c r="J45" i="9"/>
  <c r="I45" i="9"/>
  <c r="H45" i="9"/>
  <c r="G45" i="9"/>
  <c r="F45" i="9"/>
  <c r="D44" i="9"/>
  <c r="D47" i="9" s="1"/>
  <c r="K43" i="9"/>
  <c r="J43" i="9"/>
  <c r="I43" i="9"/>
  <c r="H43" i="9"/>
  <c r="G43" i="9"/>
  <c r="F43" i="9"/>
  <c r="D42" i="9"/>
  <c r="D41" i="9"/>
  <c r="D48" i="9"/>
  <c r="D49" i="9"/>
  <c r="F50" i="9"/>
  <c r="G50" i="9"/>
  <c r="H50" i="9"/>
  <c r="I50" i="9"/>
  <c r="J50" i="9"/>
  <c r="K50" i="9"/>
  <c r="D51" i="9"/>
  <c r="D52" i="9" s="1"/>
  <c r="F52" i="9"/>
  <c r="G52" i="9"/>
  <c r="H52" i="9"/>
  <c r="I52" i="9"/>
  <c r="J52" i="9"/>
  <c r="K52" i="9"/>
  <c r="D53" i="9"/>
  <c r="D54" i="9" s="1"/>
  <c r="E54" i="9"/>
  <c r="F54" i="9"/>
  <c r="G54" i="9"/>
  <c r="H54" i="9"/>
  <c r="I54" i="9"/>
  <c r="J54" i="9"/>
  <c r="K54" i="9"/>
  <c r="D34" i="9"/>
  <c r="D35" i="9"/>
  <c r="E36" i="9"/>
  <c r="F36" i="9"/>
  <c r="G36" i="9"/>
  <c r="H36" i="9"/>
  <c r="J36" i="9"/>
  <c r="K36" i="9"/>
  <c r="D37" i="9"/>
  <c r="D38" i="9" s="1"/>
  <c r="E38" i="9"/>
  <c r="F38" i="9"/>
  <c r="G38" i="9"/>
  <c r="H38" i="9"/>
  <c r="J38" i="9"/>
  <c r="K38" i="9"/>
  <c r="D39" i="9"/>
  <c r="D40" i="9" s="1"/>
  <c r="E40" i="9"/>
  <c r="F40" i="9"/>
  <c r="G40" i="9"/>
  <c r="H40" i="9"/>
  <c r="I40" i="9"/>
  <c r="J40" i="9"/>
  <c r="K40" i="9"/>
  <c r="AJ209" i="8"/>
  <c r="AC209" i="8"/>
  <c r="V209" i="8"/>
  <c r="O209" i="8"/>
  <c r="N209" i="8"/>
  <c r="M209" i="8"/>
  <c r="L209" i="8"/>
  <c r="K209" i="8"/>
  <c r="J209" i="8"/>
  <c r="I209" i="8"/>
  <c r="A209" i="8"/>
  <c r="AJ208" i="8"/>
  <c r="AC208" i="8"/>
  <c r="V208" i="8"/>
  <c r="O208" i="8"/>
  <c r="N208" i="8"/>
  <c r="M208" i="8"/>
  <c r="L208" i="8"/>
  <c r="K208" i="8"/>
  <c r="J208" i="8"/>
  <c r="I208" i="8"/>
  <c r="A208" i="8"/>
  <c r="AJ207" i="8"/>
  <c r="AC207" i="8"/>
  <c r="V207" i="8"/>
  <c r="O207" i="8"/>
  <c r="N207" i="8"/>
  <c r="M207" i="8"/>
  <c r="L207" i="8"/>
  <c r="K207" i="8"/>
  <c r="J207" i="8"/>
  <c r="I207" i="8"/>
  <c r="A207" i="8"/>
  <c r="AJ206" i="8"/>
  <c r="AC206" i="8"/>
  <c r="V206" i="8"/>
  <c r="O206" i="8"/>
  <c r="N206" i="8"/>
  <c r="M206" i="8"/>
  <c r="L206" i="8"/>
  <c r="K206" i="8"/>
  <c r="J206" i="8"/>
  <c r="I206" i="8"/>
  <c r="A206" i="8"/>
  <c r="AJ205" i="8"/>
  <c r="AC205" i="8"/>
  <c r="V205" i="8"/>
  <c r="O205" i="8"/>
  <c r="N205" i="8"/>
  <c r="M205" i="8"/>
  <c r="L205" i="8"/>
  <c r="K205" i="8"/>
  <c r="J205" i="8"/>
  <c r="I205" i="8"/>
  <c r="A205" i="8"/>
  <c r="AJ204" i="8"/>
  <c r="AC204" i="8"/>
  <c r="V204" i="8"/>
  <c r="O204" i="8"/>
  <c r="N204" i="8"/>
  <c r="M204" i="8"/>
  <c r="L204" i="8"/>
  <c r="K204" i="8"/>
  <c r="J204" i="8"/>
  <c r="I204" i="8"/>
  <c r="A204" i="8"/>
  <c r="AJ203" i="8"/>
  <c r="AC203" i="8"/>
  <c r="V203" i="8"/>
  <c r="O203" i="8"/>
  <c r="N203" i="8"/>
  <c r="M203" i="8"/>
  <c r="L203" i="8"/>
  <c r="K203" i="8"/>
  <c r="J203" i="8"/>
  <c r="I203" i="8"/>
  <c r="A203" i="8"/>
  <c r="AJ202" i="8"/>
  <c r="AC202" i="8"/>
  <c r="V202" i="8"/>
  <c r="O202" i="8"/>
  <c r="N202" i="8"/>
  <c r="M202" i="8"/>
  <c r="L202" i="8"/>
  <c r="K202" i="8"/>
  <c r="J202" i="8"/>
  <c r="I202" i="8"/>
  <c r="A202" i="8"/>
  <c r="AJ201" i="8"/>
  <c r="AC201" i="8"/>
  <c r="V201" i="8"/>
  <c r="O201" i="8"/>
  <c r="N201" i="8"/>
  <c r="M201" i="8"/>
  <c r="L201" i="8"/>
  <c r="K201" i="8"/>
  <c r="J201" i="8"/>
  <c r="I201" i="8"/>
  <c r="A201" i="8"/>
  <c r="AJ200" i="8"/>
  <c r="AC200" i="8"/>
  <c r="V200" i="8"/>
  <c r="O200" i="8"/>
  <c r="N200" i="8"/>
  <c r="M200" i="8"/>
  <c r="L200" i="8"/>
  <c r="K200" i="8"/>
  <c r="J200" i="8"/>
  <c r="I200" i="8"/>
  <c r="A200" i="8"/>
  <c r="AJ199" i="8"/>
  <c r="AC199" i="8"/>
  <c r="V199" i="8"/>
  <c r="O199" i="8"/>
  <c r="N199" i="8"/>
  <c r="M199" i="8"/>
  <c r="L199" i="8"/>
  <c r="K199" i="8"/>
  <c r="J199" i="8"/>
  <c r="I199" i="8"/>
  <c r="A199" i="8"/>
  <c r="AJ198" i="8"/>
  <c r="AC198" i="8"/>
  <c r="V198" i="8"/>
  <c r="O198" i="8"/>
  <c r="N198" i="8"/>
  <c r="M198" i="8"/>
  <c r="L198" i="8"/>
  <c r="K198" i="8"/>
  <c r="J198" i="8"/>
  <c r="I198" i="8"/>
  <c r="A198" i="8"/>
  <c r="AJ197" i="8"/>
  <c r="AC197" i="8"/>
  <c r="V197" i="8"/>
  <c r="O197" i="8"/>
  <c r="N197" i="8"/>
  <c r="M197" i="8"/>
  <c r="L197" i="8"/>
  <c r="K197" i="8"/>
  <c r="J197" i="8"/>
  <c r="I197" i="8"/>
  <c r="A197" i="8"/>
  <c r="AJ196" i="8"/>
  <c r="AC196" i="8"/>
  <c r="V196" i="8"/>
  <c r="O196" i="8"/>
  <c r="N196" i="8"/>
  <c r="M196" i="8"/>
  <c r="L196" i="8"/>
  <c r="K196" i="8"/>
  <c r="J196" i="8"/>
  <c r="I196" i="8"/>
  <c r="A196" i="8"/>
  <c r="AJ195" i="8"/>
  <c r="AC195" i="8"/>
  <c r="V195" i="8"/>
  <c r="O195" i="8"/>
  <c r="N195" i="8"/>
  <c r="M195" i="8"/>
  <c r="L195" i="8"/>
  <c r="K195" i="8"/>
  <c r="J195" i="8"/>
  <c r="I195" i="8"/>
  <c r="A195" i="8"/>
  <c r="AJ194" i="8"/>
  <c r="AC194" i="8"/>
  <c r="V194" i="8"/>
  <c r="O194" i="8"/>
  <c r="N194" i="8"/>
  <c r="M194" i="8"/>
  <c r="L194" i="8"/>
  <c r="K194" i="8"/>
  <c r="J194" i="8"/>
  <c r="I194" i="8"/>
  <c r="A194" i="8"/>
  <c r="AJ193" i="8"/>
  <c r="AC193" i="8"/>
  <c r="V193" i="8"/>
  <c r="O193" i="8"/>
  <c r="N193" i="8"/>
  <c r="M193" i="8"/>
  <c r="L193" i="8"/>
  <c r="K193" i="8"/>
  <c r="J193" i="8"/>
  <c r="I193" i="8"/>
  <c r="H193" i="8" s="1"/>
  <c r="F193" i="8" s="1"/>
  <c r="A193" i="8"/>
  <c r="AJ192" i="8"/>
  <c r="AC192" i="8"/>
  <c r="V192" i="8"/>
  <c r="O192" i="8"/>
  <c r="N192" i="8"/>
  <c r="M192" i="8"/>
  <c r="L192" i="8"/>
  <c r="K192" i="8"/>
  <c r="J192" i="8"/>
  <c r="I192" i="8"/>
  <c r="A192" i="8"/>
  <c r="AJ191" i="8"/>
  <c r="AC191" i="8"/>
  <c r="V191" i="8"/>
  <c r="O191" i="8"/>
  <c r="N191" i="8"/>
  <c r="M191" i="8"/>
  <c r="L191" i="8"/>
  <c r="K191" i="8"/>
  <c r="J191" i="8"/>
  <c r="I191" i="8"/>
  <c r="A191" i="8"/>
  <c r="AJ190" i="8"/>
  <c r="AC190" i="8"/>
  <c r="V190" i="8"/>
  <c r="O190" i="8"/>
  <c r="N190" i="8"/>
  <c r="M190" i="8"/>
  <c r="L190" i="8"/>
  <c r="K190" i="8"/>
  <c r="J190" i="8"/>
  <c r="I190" i="8"/>
  <c r="A190" i="8"/>
  <c r="AJ189" i="8"/>
  <c r="AC189" i="8"/>
  <c r="V189" i="8"/>
  <c r="O189" i="8"/>
  <c r="N189" i="8"/>
  <c r="M189" i="8"/>
  <c r="L189" i="8"/>
  <c r="K189" i="8"/>
  <c r="J189" i="8"/>
  <c r="I189" i="8"/>
  <c r="A189" i="8"/>
  <c r="AJ188" i="8"/>
  <c r="AC188" i="8"/>
  <c r="V188" i="8"/>
  <c r="O188" i="8"/>
  <c r="N188" i="8"/>
  <c r="M188" i="8"/>
  <c r="L188" i="8"/>
  <c r="K188" i="8"/>
  <c r="J188" i="8"/>
  <c r="I188" i="8"/>
  <c r="A188" i="8"/>
  <c r="AJ187" i="8"/>
  <c r="AC187" i="8"/>
  <c r="V187" i="8"/>
  <c r="O187" i="8"/>
  <c r="N187" i="8"/>
  <c r="M187" i="8"/>
  <c r="L187" i="8"/>
  <c r="K187" i="8"/>
  <c r="J187" i="8"/>
  <c r="I187" i="8"/>
  <c r="A187" i="8"/>
  <c r="AJ186" i="8"/>
  <c r="AC186" i="8"/>
  <c r="V186" i="8"/>
  <c r="O186" i="8"/>
  <c r="N186" i="8"/>
  <c r="M186" i="8"/>
  <c r="L186" i="8"/>
  <c r="K186" i="8"/>
  <c r="J186" i="8"/>
  <c r="I186" i="8"/>
  <c r="A186" i="8"/>
  <c r="AJ185" i="8"/>
  <c r="AC185" i="8"/>
  <c r="V185" i="8"/>
  <c r="O185" i="8"/>
  <c r="N185" i="8"/>
  <c r="M185" i="8"/>
  <c r="L185" i="8"/>
  <c r="K185" i="8"/>
  <c r="J185" i="8"/>
  <c r="I185" i="8"/>
  <c r="A185" i="8"/>
  <c r="AJ184" i="8"/>
  <c r="AC184" i="8"/>
  <c r="V184" i="8"/>
  <c r="O184" i="8"/>
  <c r="N184" i="8"/>
  <c r="M184" i="8"/>
  <c r="L184" i="8"/>
  <c r="K184" i="8"/>
  <c r="J184" i="8"/>
  <c r="I184" i="8"/>
  <c r="A184" i="8"/>
  <c r="AJ183" i="8"/>
  <c r="AC183" i="8"/>
  <c r="V183" i="8"/>
  <c r="O183" i="8"/>
  <c r="N183" i="8"/>
  <c r="M183" i="8"/>
  <c r="L183" i="8"/>
  <c r="K183" i="8"/>
  <c r="J183" i="8"/>
  <c r="I183" i="8"/>
  <c r="A183" i="8"/>
  <c r="AJ182" i="8"/>
  <c r="AC182" i="8"/>
  <c r="V182" i="8"/>
  <c r="O182" i="8"/>
  <c r="N182" i="8"/>
  <c r="M182" i="8"/>
  <c r="L182" i="8"/>
  <c r="K182" i="8"/>
  <c r="J182" i="8"/>
  <c r="I182" i="8"/>
  <c r="A182" i="8"/>
  <c r="AJ181" i="8"/>
  <c r="AC181" i="8"/>
  <c r="V181" i="8"/>
  <c r="O181" i="8"/>
  <c r="N181" i="8"/>
  <c r="M181" i="8"/>
  <c r="L181" i="8"/>
  <c r="K181" i="8"/>
  <c r="J181" i="8"/>
  <c r="I181" i="8"/>
  <c r="A181" i="8"/>
  <c r="AJ180" i="8"/>
  <c r="AC180" i="8"/>
  <c r="V180" i="8"/>
  <c r="O180" i="8"/>
  <c r="N180" i="8"/>
  <c r="M180" i="8"/>
  <c r="L180" i="8"/>
  <c r="K180" i="8"/>
  <c r="J180" i="8"/>
  <c r="I180" i="8"/>
  <c r="A180" i="8"/>
  <c r="AJ179" i="8"/>
  <c r="AC179" i="8"/>
  <c r="V179" i="8"/>
  <c r="O179" i="8"/>
  <c r="N179" i="8"/>
  <c r="M179" i="8"/>
  <c r="L179" i="8"/>
  <c r="K179" i="8"/>
  <c r="J179" i="8"/>
  <c r="I179" i="8"/>
  <c r="A179" i="8"/>
  <c r="AJ178" i="8"/>
  <c r="AC178" i="8"/>
  <c r="V178" i="8"/>
  <c r="O178" i="8"/>
  <c r="N178" i="8"/>
  <c r="M178" i="8"/>
  <c r="L178" i="8"/>
  <c r="K178" i="8"/>
  <c r="J178" i="8"/>
  <c r="I178" i="8"/>
  <c r="A178" i="8"/>
  <c r="AJ177" i="8"/>
  <c r="AC177" i="8"/>
  <c r="V177" i="8"/>
  <c r="O177" i="8"/>
  <c r="N177" i="8"/>
  <c r="M177" i="8"/>
  <c r="L177" i="8"/>
  <c r="K177" i="8"/>
  <c r="J177" i="8"/>
  <c r="I177" i="8"/>
  <c r="A177" i="8"/>
  <c r="AJ176" i="8"/>
  <c r="AC176" i="8"/>
  <c r="V176" i="8"/>
  <c r="O176" i="8"/>
  <c r="N176" i="8"/>
  <c r="M176" i="8"/>
  <c r="L176" i="8"/>
  <c r="K176" i="8"/>
  <c r="J176" i="8"/>
  <c r="I176" i="8"/>
  <c r="A176" i="8"/>
  <c r="AJ175" i="8"/>
  <c r="AC175" i="8"/>
  <c r="V175" i="8"/>
  <c r="O175" i="8"/>
  <c r="N175" i="8"/>
  <c r="M175" i="8"/>
  <c r="L175" i="8"/>
  <c r="K175" i="8"/>
  <c r="J175" i="8"/>
  <c r="I175" i="8"/>
  <c r="A175" i="8"/>
  <c r="AJ174" i="8"/>
  <c r="AC174" i="8"/>
  <c r="V174" i="8"/>
  <c r="O174" i="8"/>
  <c r="N174" i="8"/>
  <c r="M174" i="8"/>
  <c r="L174" i="8"/>
  <c r="K174" i="8"/>
  <c r="J174" i="8"/>
  <c r="I174" i="8"/>
  <c r="A174" i="8"/>
  <c r="AJ173" i="8"/>
  <c r="AC173" i="8"/>
  <c r="V173" i="8"/>
  <c r="O173" i="8"/>
  <c r="N173" i="8"/>
  <c r="M173" i="8"/>
  <c r="L173" i="8"/>
  <c r="K173" i="8"/>
  <c r="J173" i="8"/>
  <c r="I173" i="8"/>
  <c r="A173" i="8"/>
  <c r="AJ172" i="8"/>
  <c r="AC172" i="8"/>
  <c r="V172" i="8"/>
  <c r="O172" i="8"/>
  <c r="N172" i="8"/>
  <c r="M172" i="8"/>
  <c r="L172" i="8"/>
  <c r="K172" i="8"/>
  <c r="J172" i="8"/>
  <c r="I172" i="8"/>
  <c r="A172" i="8"/>
  <c r="AJ171" i="8"/>
  <c r="AC171" i="8"/>
  <c r="V171" i="8"/>
  <c r="O171" i="8"/>
  <c r="N171" i="8"/>
  <c r="M171" i="8"/>
  <c r="L171" i="8"/>
  <c r="K171" i="8"/>
  <c r="J171" i="8"/>
  <c r="I171" i="8"/>
  <c r="A171" i="8"/>
  <c r="AJ170" i="8"/>
  <c r="AC170" i="8"/>
  <c r="V170" i="8"/>
  <c r="O170" i="8"/>
  <c r="N170" i="8"/>
  <c r="M170" i="8"/>
  <c r="L170" i="8"/>
  <c r="K170" i="8"/>
  <c r="J170" i="8"/>
  <c r="I170" i="8"/>
  <c r="A170" i="8"/>
  <c r="AJ169" i="8"/>
  <c r="AC169" i="8"/>
  <c r="V169" i="8"/>
  <c r="O169" i="8"/>
  <c r="N169" i="8"/>
  <c r="M169" i="8"/>
  <c r="L169" i="8"/>
  <c r="K169" i="8"/>
  <c r="J169" i="8"/>
  <c r="I169" i="8"/>
  <c r="A169" i="8"/>
  <c r="AJ168" i="8"/>
  <c r="AC168" i="8"/>
  <c r="V168" i="8"/>
  <c r="O168" i="8"/>
  <c r="N168" i="8"/>
  <c r="M168" i="8"/>
  <c r="L168" i="8"/>
  <c r="K168" i="8"/>
  <c r="J168" i="8"/>
  <c r="I168" i="8"/>
  <c r="A168" i="8"/>
  <c r="AJ167" i="8"/>
  <c r="AC167" i="8"/>
  <c r="V167" i="8"/>
  <c r="O167" i="8"/>
  <c r="N167" i="8"/>
  <c r="M167" i="8"/>
  <c r="L167" i="8"/>
  <c r="K167" i="8"/>
  <c r="J167" i="8"/>
  <c r="I167" i="8"/>
  <c r="A167" i="8"/>
  <c r="AJ166" i="8"/>
  <c r="AC166" i="8"/>
  <c r="V166" i="8"/>
  <c r="O166" i="8"/>
  <c r="N166" i="8"/>
  <c r="M166" i="8"/>
  <c r="L166" i="8"/>
  <c r="K166" i="8"/>
  <c r="J166" i="8"/>
  <c r="I166" i="8"/>
  <c r="A166" i="8"/>
  <c r="AJ165" i="8"/>
  <c r="AC165" i="8"/>
  <c r="V165" i="8"/>
  <c r="O165" i="8"/>
  <c r="N165" i="8"/>
  <c r="M165" i="8"/>
  <c r="L165" i="8"/>
  <c r="K165" i="8"/>
  <c r="J165" i="8"/>
  <c r="I165" i="8"/>
  <c r="A165" i="8"/>
  <c r="AJ164" i="8"/>
  <c r="AC164" i="8"/>
  <c r="V164" i="8"/>
  <c r="O164" i="8"/>
  <c r="N164" i="8"/>
  <c r="M164" i="8"/>
  <c r="L164" i="8"/>
  <c r="K164" i="8"/>
  <c r="J164" i="8"/>
  <c r="I164" i="8"/>
  <c r="A164" i="8"/>
  <c r="AJ163" i="8"/>
  <c r="AC163" i="8"/>
  <c r="V163" i="8"/>
  <c r="O163" i="8"/>
  <c r="N163" i="8"/>
  <c r="M163" i="8"/>
  <c r="L163" i="8"/>
  <c r="K163" i="8"/>
  <c r="J163" i="8"/>
  <c r="I163" i="8"/>
  <c r="A163" i="8"/>
  <c r="AJ162" i="8"/>
  <c r="AC162" i="8"/>
  <c r="V162" i="8"/>
  <c r="O162" i="8"/>
  <c r="N162" i="8"/>
  <c r="M162" i="8"/>
  <c r="L162" i="8"/>
  <c r="K162" i="8"/>
  <c r="J162" i="8"/>
  <c r="I162" i="8"/>
  <c r="A162" i="8"/>
  <c r="AJ161" i="8"/>
  <c r="AC161" i="8"/>
  <c r="V161" i="8"/>
  <c r="O161" i="8"/>
  <c r="N161" i="8"/>
  <c r="M161" i="8"/>
  <c r="L161" i="8"/>
  <c r="K161" i="8"/>
  <c r="J161" i="8"/>
  <c r="I161" i="8"/>
  <c r="A161" i="8"/>
  <c r="AJ160" i="8"/>
  <c r="AC160" i="8"/>
  <c r="V160" i="8"/>
  <c r="O160" i="8"/>
  <c r="N160" i="8"/>
  <c r="M160" i="8"/>
  <c r="L160" i="8"/>
  <c r="K160" i="8"/>
  <c r="J160" i="8"/>
  <c r="I160" i="8"/>
  <c r="A160" i="8"/>
  <c r="AJ159" i="8"/>
  <c r="AC159" i="8"/>
  <c r="V159" i="8"/>
  <c r="O159" i="8"/>
  <c r="N159" i="8"/>
  <c r="M159" i="8"/>
  <c r="L159" i="8"/>
  <c r="K159" i="8"/>
  <c r="J159" i="8"/>
  <c r="I159" i="8"/>
  <c r="A159" i="8"/>
  <c r="AJ158" i="8"/>
  <c r="AC158" i="8"/>
  <c r="V158" i="8"/>
  <c r="O158" i="8"/>
  <c r="N158" i="8"/>
  <c r="M158" i="8"/>
  <c r="L158" i="8"/>
  <c r="K158" i="8"/>
  <c r="J158" i="8"/>
  <c r="I158" i="8"/>
  <c r="A158" i="8"/>
  <c r="AJ157" i="8"/>
  <c r="AC157" i="8"/>
  <c r="V157" i="8"/>
  <c r="O157" i="8"/>
  <c r="N157" i="8"/>
  <c r="M157" i="8"/>
  <c r="L157" i="8"/>
  <c r="K157" i="8"/>
  <c r="J157" i="8"/>
  <c r="I157" i="8"/>
  <c r="A157" i="8"/>
  <c r="AJ156" i="8"/>
  <c r="AC156" i="8"/>
  <c r="V156" i="8"/>
  <c r="O156" i="8"/>
  <c r="N156" i="8"/>
  <c r="M156" i="8"/>
  <c r="L156" i="8"/>
  <c r="K156" i="8"/>
  <c r="J156" i="8"/>
  <c r="I156" i="8"/>
  <c r="A156" i="8"/>
  <c r="AJ155" i="8"/>
  <c r="AC155" i="8"/>
  <c r="V155" i="8"/>
  <c r="O155" i="8"/>
  <c r="N155" i="8"/>
  <c r="M155" i="8"/>
  <c r="L155" i="8"/>
  <c r="K155" i="8"/>
  <c r="J155" i="8"/>
  <c r="I155" i="8"/>
  <c r="A155" i="8"/>
  <c r="AJ154" i="8"/>
  <c r="AC154" i="8"/>
  <c r="V154" i="8"/>
  <c r="O154" i="8"/>
  <c r="N154" i="8"/>
  <c r="M154" i="8"/>
  <c r="L154" i="8"/>
  <c r="K154" i="8"/>
  <c r="J154" i="8"/>
  <c r="I154" i="8"/>
  <c r="A154" i="8"/>
  <c r="AJ153" i="8"/>
  <c r="AC153" i="8"/>
  <c r="V153" i="8"/>
  <c r="O153" i="8"/>
  <c r="N153" i="8"/>
  <c r="M153" i="8"/>
  <c r="L153" i="8"/>
  <c r="K153" i="8"/>
  <c r="J153" i="8"/>
  <c r="I153" i="8"/>
  <c r="A153" i="8"/>
  <c r="AJ152" i="8"/>
  <c r="AC152" i="8"/>
  <c r="V152" i="8"/>
  <c r="O152" i="8"/>
  <c r="N152" i="8"/>
  <c r="M152" i="8"/>
  <c r="L152" i="8"/>
  <c r="K152" i="8"/>
  <c r="J152" i="8"/>
  <c r="I152" i="8"/>
  <c r="A152" i="8"/>
  <c r="AJ151" i="8"/>
  <c r="AC151" i="8"/>
  <c r="V151" i="8"/>
  <c r="O151" i="8"/>
  <c r="N151" i="8"/>
  <c r="M151" i="8"/>
  <c r="L151" i="8"/>
  <c r="K151" i="8"/>
  <c r="J151" i="8"/>
  <c r="I151" i="8"/>
  <c r="A151" i="8"/>
  <c r="AJ150" i="8"/>
  <c r="AC150" i="8"/>
  <c r="V150" i="8"/>
  <c r="O150" i="8"/>
  <c r="N150" i="8"/>
  <c r="M150" i="8"/>
  <c r="L150" i="8"/>
  <c r="K150" i="8"/>
  <c r="J150" i="8"/>
  <c r="I150" i="8"/>
  <c r="A150" i="8"/>
  <c r="AJ149" i="8"/>
  <c r="AC149" i="8"/>
  <c r="V149" i="8"/>
  <c r="O149" i="8"/>
  <c r="N149" i="8"/>
  <c r="M149" i="8"/>
  <c r="L149" i="8"/>
  <c r="K149" i="8"/>
  <c r="J149" i="8"/>
  <c r="I149" i="8"/>
  <c r="A149" i="8"/>
  <c r="AJ148" i="8"/>
  <c r="AC148" i="8"/>
  <c r="V148" i="8"/>
  <c r="O148" i="8"/>
  <c r="N148" i="8"/>
  <c r="M148" i="8"/>
  <c r="L148" i="8"/>
  <c r="K148" i="8"/>
  <c r="J148" i="8"/>
  <c r="I148" i="8"/>
  <c r="A148" i="8"/>
  <c r="AJ147" i="8"/>
  <c r="AC147" i="8"/>
  <c r="V147" i="8"/>
  <c r="O147" i="8"/>
  <c r="N147" i="8"/>
  <c r="M147" i="8"/>
  <c r="L147" i="8"/>
  <c r="K147" i="8"/>
  <c r="J147" i="8"/>
  <c r="I147" i="8"/>
  <c r="A147" i="8"/>
  <c r="AJ146" i="8"/>
  <c r="AC146" i="8"/>
  <c r="V146" i="8"/>
  <c r="O146" i="8"/>
  <c r="N146" i="8"/>
  <c r="M146" i="8"/>
  <c r="L146" i="8"/>
  <c r="K146" i="8"/>
  <c r="J146" i="8"/>
  <c r="I146" i="8"/>
  <c r="A146" i="8"/>
  <c r="AJ145" i="8"/>
  <c r="AC145" i="8"/>
  <c r="V145" i="8"/>
  <c r="O145" i="8"/>
  <c r="N145" i="8"/>
  <c r="M145" i="8"/>
  <c r="L145" i="8"/>
  <c r="K145" i="8"/>
  <c r="J145" i="8"/>
  <c r="I145" i="8"/>
  <c r="A145" i="8"/>
  <c r="AJ144" i="8"/>
  <c r="AC144" i="8"/>
  <c r="V144" i="8"/>
  <c r="O144" i="8"/>
  <c r="N144" i="8"/>
  <c r="M144" i="8"/>
  <c r="L144" i="8"/>
  <c r="K144" i="8"/>
  <c r="J144" i="8"/>
  <c r="I144" i="8"/>
  <c r="A144" i="8"/>
  <c r="AJ143" i="8"/>
  <c r="AC143" i="8"/>
  <c r="V143" i="8"/>
  <c r="O143" i="8"/>
  <c r="N143" i="8"/>
  <c r="M143" i="8"/>
  <c r="L143" i="8"/>
  <c r="K143" i="8"/>
  <c r="J143" i="8"/>
  <c r="I143" i="8"/>
  <c r="A143" i="8"/>
  <c r="AJ142" i="8"/>
  <c r="AC142" i="8"/>
  <c r="V142" i="8"/>
  <c r="O142" i="8"/>
  <c r="N142" i="8"/>
  <c r="M142" i="8"/>
  <c r="L142" i="8"/>
  <c r="K142" i="8"/>
  <c r="J142" i="8"/>
  <c r="I142" i="8"/>
  <c r="A142" i="8"/>
  <c r="AJ141" i="8"/>
  <c r="AC141" i="8"/>
  <c r="V141" i="8"/>
  <c r="O141" i="8"/>
  <c r="N141" i="8"/>
  <c r="M141" i="8"/>
  <c r="L141" i="8"/>
  <c r="K141" i="8"/>
  <c r="J141" i="8"/>
  <c r="I141" i="8"/>
  <c r="A141" i="8"/>
  <c r="AJ140" i="8"/>
  <c r="AC140" i="8"/>
  <c r="V140" i="8"/>
  <c r="O140" i="8"/>
  <c r="N140" i="8"/>
  <c r="M140" i="8"/>
  <c r="L140" i="8"/>
  <c r="K140" i="8"/>
  <c r="J140" i="8"/>
  <c r="I140" i="8"/>
  <c r="A140" i="8"/>
  <c r="AJ139" i="8"/>
  <c r="AC139" i="8"/>
  <c r="V139" i="8"/>
  <c r="O139" i="8"/>
  <c r="N139" i="8"/>
  <c r="I139" i="8"/>
  <c r="A139" i="8"/>
  <c r="AJ138" i="8"/>
  <c r="AC138" i="8"/>
  <c r="V138" i="8"/>
  <c r="O138" i="8"/>
  <c r="N138" i="8"/>
  <c r="M138" i="8"/>
  <c r="L138" i="8"/>
  <c r="K138" i="8"/>
  <c r="J138" i="8"/>
  <c r="I138" i="8"/>
  <c r="A138" i="8"/>
  <c r="AJ137" i="8"/>
  <c r="AC137" i="8"/>
  <c r="V137" i="8"/>
  <c r="O137" i="8"/>
  <c r="N137" i="8"/>
  <c r="M137" i="8"/>
  <c r="L137" i="8"/>
  <c r="K137" i="8"/>
  <c r="J137" i="8"/>
  <c r="I137" i="8"/>
  <c r="A137" i="8"/>
  <c r="AJ136" i="8"/>
  <c r="AC136" i="8"/>
  <c r="V136" i="8"/>
  <c r="O136" i="8"/>
  <c r="N136" i="8"/>
  <c r="M136" i="8"/>
  <c r="L136" i="8"/>
  <c r="K136" i="8"/>
  <c r="J136" i="8"/>
  <c r="I136" i="8"/>
  <c r="A136" i="8"/>
  <c r="AJ135" i="8"/>
  <c r="AC135" i="8"/>
  <c r="V135" i="8"/>
  <c r="O135" i="8"/>
  <c r="N135" i="8"/>
  <c r="M135" i="8"/>
  <c r="L135" i="8"/>
  <c r="K135" i="8"/>
  <c r="J135" i="8"/>
  <c r="I135" i="8"/>
  <c r="A135" i="8"/>
  <c r="AJ134" i="8"/>
  <c r="AC134" i="8"/>
  <c r="V134" i="8"/>
  <c r="O134" i="8"/>
  <c r="N134" i="8"/>
  <c r="M134" i="8"/>
  <c r="L134" i="8"/>
  <c r="K134" i="8"/>
  <c r="J134" i="8"/>
  <c r="I134" i="8"/>
  <c r="A134" i="8"/>
  <c r="AJ133" i="8"/>
  <c r="AC133" i="8"/>
  <c r="V133" i="8"/>
  <c r="O133" i="8"/>
  <c r="N133" i="8"/>
  <c r="M133" i="8"/>
  <c r="L133" i="8"/>
  <c r="K133" i="8"/>
  <c r="J133" i="8"/>
  <c r="I133" i="8"/>
  <c r="A133" i="8"/>
  <c r="AJ132" i="8"/>
  <c r="AC132" i="8"/>
  <c r="V132" i="8"/>
  <c r="O132" i="8"/>
  <c r="N132" i="8"/>
  <c r="M132" i="8"/>
  <c r="L132" i="8"/>
  <c r="K132" i="8"/>
  <c r="J132" i="8"/>
  <c r="I132" i="8"/>
  <c r="A132" i="8"/>
  <c r="AJ131" i="8"/>
  <c r="AC131" i="8"/>
  <c r="V131" i="8"/>
  <c r="O131" i="8"/>
  <c r="N131" i="8"/>
  <c r="M131" i="8"/>
  <c r="L131" i="8"/>
  <c r="K131" i="8"/>
  <c r="J131" i="8"/>
  <c r="I131" i="8"/>
  <c r="A131" i="8"/>
  <c r="AJ130" i="8"/>
  <c r="AC130" i="8"/>
  <c r="V130" i="8"/>
  <c r="O130" i="8"/>
  <c r="N130" i="8"/>
  <c r="M130" i="8"/>
  <c r="L130" i="8"/>
  <c r="K130" i="8"/>
  <c r="J130" i="8"/>
  <c r="I130" i="8"/>
  <c r="A130" i="8"/>
  <c r="AJ129" i="8"/>
  <c r="AC129" i="8"/>
  <c r="V129" i="8"/>
  <c r="O129" i="8"/>
  <c r="N129" i="8"/>
  <c r="M129" i="8"/>
  <c r="L129" i="8"/>
  <c r="K129" i="8"/>
  <c r="J129" i="8"/>
  <c r="I129" i="8"/>
  <c r="A129" i="8"/>
  <c r="AJ128" i="8"/>
  <c r="AC128" i="8"/>
  <c r="V128" i="8"/>
  <c r="O128" i="8"/>
  <c r="N128" i="8"/>
  <c r="M128" i="8"/>
  <c r="L128" i="8"/>
  <c r="K128" i="8"/>
  <c r="J128" i="8"/>
  <c r="I128" i="8"/>
  <c r="A128" i="8"/>
  <c r="AJ127" i="8"/>
  <c r="AC127" i="8"/>
  <c r="V127" i="8"/>
  <c r="O127" i="8"/>
  <c r="N127" i="8"/>
  <c r="M127" i="8"/>
  <c r="L127" i="8"/>
  <c r="K127" i="8"/>
  <c r="J127" i="8"/>
  <c r="I127" i="8"/>
  <c r="A127" i="8"/>
  <c r="AJ126" i="8"/>
  <c r="AC126" i="8"/>
  <c r="V126" i="8"/>
  <c r="O126" i="8"/>
  <c r="N126" i="8"/>
  <c r="M126" i="8"/>
  <c r="L126" i="8"/>
  <c r="K126" i="8"/>
  <c r="J126" i="8"/>
  <c r="I126" i="8"/>
  <c r="A126" i="8"/>
  <c r="AJ125" i="8"/>
  <c r="AC125" i="8"/>
  <c r="V125" i="8"/>
  <c r="O125" i="8"/>
  <c r="N125" i="8"/>
  <c r="M125" i="8"/>
  <c r="K125" i="8"/>
  <c r="J125" i="8"/>
  <c r="I125" i="8"/>
  <c r="A125" i="8"/>
  <c r="AJ124" i="8"/>
  <c r="AC124" i="8"/>
  <c r="V124" i="8"/>
  <c r="O124" i="8"/>
  <c r="N124" i="8"/>
  <c r="M124" i="8"/>
  <c r="L124" i="8"/>
  <c r="K124" i="8"/>
  <c r="J124" i="8"/>
  <c r="I124" i="8"/>
  <c r="A124" i="8"/>
  <c r="AJ123" i="8"/>
  <c r="AC123" i="8"/>
  <c r="V123" i="8"/>
  <c r="O123" i="8"/>
  <c r="N123" i="8"/>
  <c r="M123" i="8"/>
  <c r="L123" i="8"/>
  <c r="K123" i="8"/>
  <c r="J123" i="8"/>
  <c r="I123" i="8"/>
  <c r="A123" i="8"/>
  <c r="AJ122" i="8"/>
  <c r="AC122" i="8"/>
  <c r="V122" i="8"/>
  <c r="O122" i="8"/>
  <c r="N122" i="8"/>
  <c r="M122" i="8"/>
  <c r="L122" i="8"/>
  <c r="K122" i="8"/>
  <c r="J122" i="8"/>
  <c r="I122" i="8"/>
  <c r="A122" i="8"/>
  <c r="AJ121" i="8"/>
  <c r="AC121" i="8"/>
  <c r="V121" i="8"/>
  <c r="O121" i="8"/>
  <c r="N121" i="8"/>
  <c r="M121" i="8"/>
  <c r="L121" i="8"/>
  <c r="K121" i="8"/>
  <c r="J121" i="8"/>
  <c r="I121" i="8"/>
  <c r="A121" i="8"/>
  <c r="AJ120" i="8"/>
  <c r="AC120" i="8"/>
  <c r="V120" i="8"/>
  <c r="O120" i="8"/>
  <c r="N120" i="8"/>
  <c r="M120" i="8"/>
  <c r="L120" i="8"/>
  <c r="K120" i="8"/>
  <c r="J120" i="8"/>
  <c r="I120" i="8"/>
  <c r="A120" i="8"/>
  <c r="AJ119" i="8"/>
  <c r="AC119" i="8"/>
  <c r="V119" i="8"/>
  <c r="O119" i="8"/>
  <c r="N119" i="8"/>
  <c r="M119" i="8"/>
  <c r="L119" i="8"/>
  <c r="K119" i="8"/>
  <c r="J119" i="8"/>
  <c r="I119" i="8"/>
  <c r="A119" i="8"/>
  <c r="AJ118" i="8"/>
  <c r="AC118" i="8"/>
  <c r="V118" i="8"/>
  <c r="O118" i="8"/>
  <c r="N118" i="8"/>
  <c r="M118" i="8"/>
  <c r="L118" i="8"/>
  <c r="K118" i="8"/>
  <c r="J118" i="8"/>
  <c r="I118" i="8"/>
  <c r="A118" i="8"/>
  <c r="AJ117" i="8"/>
  <c r="AC117" i="8"/>
  <c r="V117" i="8"/>
  <c r="O117" i="8"/>
  <c r="N117" i="8"/>
  <c r="M117" i="8"/>
  <c r="L117" i="8"/>
  <c r="K117" i="8"/>
  <c r="J117" i="8"/>
  <c r="I117" i="8"/>
  <c r="A117" i="8"/>
  <c r="AJ116" i="8"/>
  <c r="AC116" i="8"/>
  <c r="V116" i="8"/>
  <c r="O116" i="8"/>
  <c r="N116" i="8"/>
  <c r="M116" i="8"/>
  <c r="L116" i="8"/>
  <c r="K116" i="8"/>
  <c r="J116" i="8"/>
  <c r="I116" i="8"/>
  <c r="A116" i="8"/>
  <c r="AJ115" i="8"/>
  <c r="AC115" i="8"/>
  <c r="V115" i="8"/>
  <c r="O115" i="8"/>
  <c r="N115" i="8"/>
  <c r="M115" i="8"/>
  <c r="L115" i="8"/>
  <c r="K115" i="8"/>
  <c r="J115" i="8"/>
  <c r="I115" i="8"/>
  <c r="A115" i="8"/>
  <c r="AJ114" i="8"/>
  <c r="AC114" i="8"/>
  <c r="V114" i="8"/>
  <c r="O114" i="8"/>
  <c r="N114" i="8"/>
  <c r="M114" i="8"/>
  <c r="L114" i="8"/>
  <c r="K114" i="8"/>
  <c r="J114" i="8"/>
  <c r="I114" i="8"/>
  <c r="A114" i="8"/>
  <c r="AJ113" i="8"/>
  <c r="AC113" i="8"/>
  <c r="V113" i="8"/>
  <c r="O113" i="8"/>
  <c r="N113" i="8"/>
  <c r="M113" i="8"/>
  <c r="L113" i="8"/>
  <c r="K113" i="8"/>
  <c r="J113" i="8"/>
  <c r="I113" i="8"/>
  <c r="A113" i="8"/>
  <c r="AJ112" i="8"/>
  <c r="AC112" i="8"/>
  <c r="V112" i="8"/>
  <c r="O112" i="8"/>
  <c r="N112" i="8"/>
  <c r="M112" i="8"/>
  <c r="L112" i="8"/>
  <c r="K112" i="8"/>
  <c r="J112" i="8"/>
  <c r="I112" i="8"/>
  <c r="A112" i="8"/>
  <c r="AJ111" i="8"/>
  <c r="AC111" i="8"/>
  <c r="V111" i="8"/>
  <c r="O111" i="8"/>
  <c r="N111" i="8"/>
  <c r="M111" i="8"/>
  <c r="L111" i="8"/>
  <c r="K111" i="8"/>
  <c r="J111" i="8"/>
  <c r="I111" i="8"/>
  <c r="A111" i="8"/>
  <c r="AJ110" i="8"/>
  <c r="AC110" i="8"/>
  <c r="V110" i="8"/>
  <c r="O110" i="8"/>
  <c r="N110" i="8"/>
  <c r="M110" i="8"/>
  <c r="L110" i="8"/>
  <c r="K110" i="8"/>
  <c r="J110" i="8"/>
  <c r="I110" i="8"/>
  <c r="A110" i="8"/>
  <c r="AJ109" i="8"/>
  <c r="AC109" i="8"/>
  <c r="V109" i="8"/>
  <c r="O109" i="8"/>
  <c r="N109" i="8"/>
  <c r="M109" i="8"/>
  <c r="L109" i="8"/>
  <c r="K109" i="8"/>
  <c r="J109" i="8"/>
  <c r="I109" i="8"/>
  <c r="A109" i="8"/>
  <c r="AJ108" i="8"/>
  <c r="AC108" i="8"/>
  <c r="V108" i="8"/>
  <c r="O108" i="8"/>
  <c r="N108" i="8"/>
  <c r="M108" i="8"/>
  <c r="L108" i="8"/>
  <c r="K108" i="8"/>
  <c r="J108" i="8"/>
  <c r="I108" i="8"/>
  <c r="A108" i="8"/>
  <c r="AJ107" i="8"/>
  <c r="AC107" i="8"/>
  <c r="V107" i="8"/>
  <c r="O107" i="8"/>
  <c r="N107" i="8"/>
  <c r="M107" i="8"/>
  <c r="L107" i="8"/>
  <c r="K107" i="8"/>
  <c r="J107" i="8"/>
  <c r="I107" i="8"/>
  <c r="A107" i="8"/>
  <c r="AJ106" i="8"/>
  <c r="AC106" i="8"/>
  <c r="V106" i="8"/>
  <c r="O106" i="8"/>
  <c r="N106" i="8"/>
  <c r="M106" i="8"/>
  <c r="L106" i="8"/>
  <c r="K106" i="8"/>
  <c r="J106" i="8"/>
  <c r="I106" i="8"/>
  <c r="A106" i="8"/>
  <c r="AJ105" i="8"/>
  <c r="AC105" i="8"/>
  <c r="V105" i="8"/>
  <c r="O105" i="8"/>
  <c r="N105" i="8"/>
  <c r="M105" i="8"/>
  <c r="L105" i="8"/>
  <c r="K105" i="8"/>
  <c r="J105" i="8"/>
  <c r="I105" i="8"/>
  <c r="A105" i="8"/>
  <c r="AJ104" i="8"/>
  <c r="AC104" i="8"/>
  <c r="V104" i="8"/>
  <c r="O104" i="8"/>
  <c r="N104" i="8"/>
  <c r="M104" i="8"/>
  <c r="L104" i="8"/>
  <c r="K104" i="8"/>
  <c r="J104" i="8"/>
  <c r="I104" i="8"/>
  <c r="A104" i="8"/>
  <c r="AJ103" i="8"/>
  <c r="AC103" i="8"/>
  <c r="V103" i="8"/>
  <c r="O103" i="8"/>
  <c r="N103" i="8"/>
  <c r="M103" i="8"/>
  <c r="L103" i="8"/>
  <c r="K103" i="8"/>
  <c r="J103" i="8"/>
  <c r="I103" i="8"/>
  <c r="A103" i="8"/>
  <c r="AJ102" i="8"/>
  <c r="AC102" i="8"/>
  <c r="V102" i="8"/>
  <c r="O102" i="8"/>
  <c r="N102" i="8"/>
  <c r="M102" i="8"/>
  <c r="L102" i="8"/>
  <c r="K102" i="8"/>
  <c r="J102" i="8"/>
  <c r="I102" i="8"/>
  <c r="A102" i="8"/>
  <c r="AJ101" i="8"/>
  <c r="AC101" i="8"/>
  <c r="V101" i="8"/>
  <c r="O101" i="8"/>
  <c r="N101" i="8"/>
  <c r="M101" i="8"/>
  <c r="L101" i="8"/>
  <c r="K101" i="8"/>
  <c r="J101" i="8"/>
  <c r="I101" i="8"/>
  <c r="A101" i="8"/>
  <c r="AJ100" i="8"/>
  <c r="AC100" i="8"/>
  <c r="V100" i="8"/>
  <c r="O100" i="8"/>
  <c r="N100" i="8"/>
  <c r="M100" i="8"/>
  <c r="L100" i="8"/>
  <c r="K100" i="8"/>
  <c r="J100" i="8"/>
  <c r="I100" i="8"/>
  <c r="A100" i="8"/>
  <c r="AJ99" i="8"/>
  <c r="AC99" i="8"/>
  <c r="V99" i="8"/>
  <c r="O99" i="8"/>
  <c r="N99" i="8"/>
  <c r="M99" i="8"/>
  <c r="L99" i="8"/>
  <c r="K99" i="8"/>
  <c r="J99" i="8"/>
  <c r="I99" i="8"/>
  <c r="A99" i="8"/>
  <c r="AJ98" i="8"/>
  <c r="AC98" i="8"/>
  <c r="V98" i="8"/>
  <c r="O98" i="8"/>
  <c r="N98" i="8"/>
  <c r="M98" i="8"/>
  <c r="L98" i="8"/>
  <c r="K98" i="8"/>
  <c r="J98" i="8"/>
  <c r="I98" i="8"/>
  <c r="A98" i="8"/>
  <c r="AJ97" i="8"/>
  <c r="AC97" i="8"/>
  <c r="V97" i="8"/>
  <c r="O97" i="8"/>
  <c r="N97" i="8"/>
  <c r="M97" i="8"/>
  <c r="L97" i="8"/>
  <c r="K97" i="8"/>
  <c r="J97" i="8"/>
  <c r="I97" i="8"/>
  <c r="A97" i="8"/>
  <c r="AJ96" i="8"/>
  <c r="AC96" i="8"/>
  <c r="V96" i="8"/>
  <c r="O96" i="8"/>
  <c r="N96" i="8"/>
  <c r="M96" i="8"/>
  <c r="L96" i="8"/>
  <c r="K96" i="8"/>
  <c r="J96" i="8"/>
  <c r="I96" i="8"/>
  <c r="A96" i="8"/>
  <c r="AJ95" i="8"/>
  <c r="AC95" i="8"/>
  <c r="V95" i="8"/>
  <c r="O95" i="8"/>
  <c r="N95" i="8"/>
  <c r="M95" i="8"/>
  <c r="L95" i="8"/>
  <c r="K95" i="8"/>
  <c r="J95" i="8"/>
  <c r="I95" i="8"/>
  <c r="A95" i="8"/>
  <c r="AJ94" i="8"/>
  <c r="AC94" i="8"/>
  <c r="V94" i="8"/>
  <c r="O94" i="8"/>
  <c r="N94" i="8"/>
  <c r="M94" i="8"/>
  <c r="L94" i="8"/>
  <c r="K94" i="8"/>
  <c r="J94" i="8"/>
  <c r="I94" i="8"/>
  <c r="A94" i="8"/>
  <c r="AJ93" i="8"/>
  <c r="AC93" i="8"/>
  <c r="V93" i="8"/>
  <c r="O93" i="8"/>
  <c r="N93" i="8"/>
  <c r="M93" i="8"/>
  <c r="L93" i="8"/>
  <c r="K93" i="8"/>
  <c r="J93" i="8"/>
  <c r="I93" i="8"/>
  <c r="A93" i="8"/>
  <c r="AJ92" i="8"/>
  <c r="AC92" i="8"/>
  <c r="V92" i="8"/>
  <c r="O92" i="8"/>
  <c r="N92" i="8"/>
  <c r="M92" i="8"/>
  <c r="L92" i="8"/>
  <c r="K92" i="8"/>
  <c r="J92" i="8"/>
  <c r="I92" i="8"/>
  <c r="A92" i="8"/>
  <c r="AJ91" i="8"/>
  <c r="AC91" i="8"/>
  <c r="V91" i="8"/>
  <c r="O91" i="8"/>
  <c r="N91" i="8"/>
  <c r="M91" i="8"/>
  <c r="L91" i="8"/>
  <c r="K91" i="8"/>
  <c r="J91" i="8"/>
  <c r="I91" i="8"/>
  <c r="A91" i="8"/>
  <c r="AJ90" i="8"/>
  <c r="AC90" i="8"/>
  <c r="V90" i="8"/>
  <c r="O90" i="8"/>
  <c r="N90" i="8"/>
  <c r="M90" i="8"/>
  <c r="L90" i="8"/>
  <c r="K90" i="8"/>
  <c r="J90" i="8"/>
  <c r="I90" i="8"/>
  <c r="A90" i="8"/>
  <c r="AJ89" i="8"/>
  <c r="AC89" i="8"/>
  <c r="V89" i="8"/>
  <c r="O89" i="8"/>
  <c r="N89" i="8"/>
  <c r="M89" i="8"/>
  <c r="L89" i="8"/>
  <c r="K89" i="8"/>
  <c r="J89" i="8"/>
  <c r="I89" i="8"/>
  <c r="A89" i="8"/>
  <c r="AJ88" i="8"/>
  <c r="AC88" i="8"/>
  <c r="V88" i="8"/>
  <c r="O88" i="8"/>
  <c r="N88" i="8"/>
  <c r="M88" i="8"/>
  <c r="L88" i="8"/>
  <c r="K88" i="8"/>
  <c r="J88" i="8"/>
  <c r="I88" i="8"/>
  <c r="A88" i="8"/>
  <c r="AJ87" i="8"/>
  <c r="AC87" i="8"/>
  <c r="V87" i="8"/>
  <c r="O87" i="8"/>
  <c r="N87" i="8"/>
  <c r="M87" i="8"/>
  <c r="L87" i="8"/>
  <c r="K87" i="8"/>
  <c r="J87" i="8"/>
  <c r="I87" i="8"/>
  <c r="A87" i="8"/>
  <c r="AJ86" i="8"/>
  <c r="AC86" i="8"/>
  <c r="V86" i="8"/>
  <c r="O86" i="8"/>
  <c r="N86" i="8"/>
  <c r="M86" i="8"/>
  <c r="L86" i="8"/>
  <c r="K86" i="8"/>
  <c r="J86" i="8"/>
  <c r="I86" i="8"/>
  <c r="A86" i="8"/>
  <c r="AJ85" i="8"/>
  <c r="AC85" i="8"/>
  <c r="V85" i="8"/>
  <c r="O85" i="8"/>
  <c r="N85" i="8"/>
  <c r="M85" i="8"/>
  <c r="L85" i="8"/>
  <c r="K85" i="8"/>
  <c r="J85" i="8"/>
  <c r="I85" i="8"/>
  <c r="A85" i="8"/>
  <c r="AJ84" i="8"/>
  <c r="AC84" i="8"/>
  <c r="V84" i="8"/>
  <c r="O84" i="8"/>
  <c r="N84" i="8"/>
  <c r="M84" i="8"/>
  <c r="L84" i="8"/>
  <c r="K84" i="8"/>
  <c r="J84" i="8"/>
  <c r="I84" i="8"/>
  <c r="A84" i="8"/>
  <c r="AJ83" i="8"/>
  <c r="AC83" i="8"/>
  <c r="V83" i="8"/>
  <c r="O83" i="8"/>
  <c r="N83" i="8"/>
  <c r="M83" i="8"/>
  <c r="L83" i="8"/>
  <c r="K83" i="8"/>
  <c r="J83" i="8"/>
  <c r="I83" i="8"/>
  <c r="A83" i="8"/>
  <c r="AJ82" i="8"/>
  <c r="AC82" i="8"/>
  <c r="V82" i="8"/>
  <c r="O82" i="8"/>
  <c r="N82" i="8"/>
  <c r="M82" i="8"/>
  <c r="L82" i="8"/>
  <c r="K82" i="8"/>
  <c r="J82" i="8"/>
  <c r="I82" i="8"/>
  <c r="A82" i="8"/>
  <c r="AJ81" i="8"/>
  <c r="AC81" i="8"/>
  <c r="V81" i="8"/>
  <c r="O81" i="8"/>
  <c r="N81" i="8"/>
  <c r="M81" i="8"/>
  <c r="L81" i="8"/>
  <c r="K81" i="8"/>
  <c r="J81" i="8"/>
  <c r="I81" i="8"/>
  <c r="A81" i="8"/>
  <c r="AJ80" i="8"/>
  <c r="AC80" i="8"/>
  <c r="V80" i="8"/>
  <c r="O80" i="8"/>
  <c r="N80" i="8"/>
  <c r="M80" i="8"/>
  <c r="L80" i="8"/>
  <c r="K80" i="8"/>
  <c r="J80" i="8"/>
  <c r="I80" i="8"/>
  <c r="A80" i="8"/>
  <c r="AJ79" i="8"/>
  <c r="AC79" i="8"/>
  <c r="V79" i="8"/>
  <c r="O79" i="8"/>
  <c r="N79" i="8"/>
  <c r="M79" i="8"/>
  <c r="L79" i="8"/>
  <c r="K79" i="8"/>
  <c r="J79" i="8"/>
  <c r="I79" i="8"/>
  <c r="A79" i="8"/>
  <c r="AJ78" i="8"/>
  <c r="AC78" i="8"/>
  <c r="V78" i="8"/>
  <c r="O78" i="8"/>
  <c r="N78" i="8"/>
  <c r="M78" i="8"/>
  <c r="L78" i="8"/>
  <c r="K78" i="8"/>
  <c r="J78" i="8"/>
  <c r="I78" i="8"/>
  <c r="A78" i="8"/>
  <c r="AJ77" i="8"/>
  <c r="AC77" i="8"/>
  <c r="V77" i="8"/>
  <c r="O77" i="8"/>
  <c r="N77" i="8"/>
  <c r="M77" i="8"/>
  <c r="L77" i="8"/>
  <c r="K77" i="8"/>
  <c r="J77" i="8"/>
  <c r="I77" i="8"/>
  <c r="A77" i="8"/>
  <c r="AJ76" i="8"/>
  <c r="AC76" i="8"/>
  <c r="V76" i="8"/>
  <c r="O76" i="8"/>
  <c r="N76" i="8"/>
  <c r="M76" i="8"/>
  <c r="L76" i="8"/>
  <c r="K76" i="8"/>
  <c r="J76" i="8"/>
  <c r="I76" i="8"/>
  <c r="A76" i="8"/>
  <c r="AJ75" i="8"/>
  <c r="AC75" i="8"/>
  <c r="V75" i="8"/>
  <c r="O75" i="8"/>
  <c r="N75" i="8"/>
  <c r="M75" i="8"/>
  <c r="L75" i="8"/>
  <c r="K75" i="8"/>
  <c r="J75" i="8"/>
  <c r="I75" i="8"/>
  <c r="A75" i="8"/>
  <c r="AJ74" i="8"/>
  <c r="AC74" i="8"/>
  <c r="V74" i="8"/>
  <c r="O74" i="8"/>
  <c r="N74" i="8"/>
  <c r="M74" i="8"/>
  <c r="L74" i="8"/>
  <c r="K74" i="8"/>
  <c r="J74" i="8"/>
  <c r="I74" i="8"/>
  <c r="A74" i="8"/>
  <c r="AJ73" i="8"/>
  <c r="AC73" i="8"/>
  <c r="V73" i="8"/>
  <c r="O73" i="8"/>
  <c r="N73" i="8"/>
  <c r="M73" i="8"/>
  <c r="L73" i="8"/>
  <c r="K73" i="8"/>
  <c r="J73" i="8"/>
  <c r="I73" i="8"/>
  <c r="A73" i="8"/>
  <c r="AJ72" i="8"/>
  <c r="AC72" i="8"/>
  <c r="V72" i="8"/>
  <c r="O72" i="8"/>
  <c r="N72" i="8"/>
  <c r="M72" i="8"/>
  <c r="L72" i="8"/>
  <c r="K72" i="8"/>
  <c r="J72" i="8"/>
  <c r="I72" i="8"/>
  <c r="A72" i="8"/>
  <c r="AJ71" i="8"/>
  <c r="AC71" i="8"/>
  <c r="V71" i="8"/>
  <c r="O71" i="8"/>
  <c r="N71" i="8"/>
  <c r="M71" i="8"/>
  <c r="L71" i="8"/>
  <c r="K71" i="8"/>
  <c r="J71" i="8"/>
  <c r="I71" i="8"/>
  <c r="A71" i="8"/>
  <c r="AJ70" i="8"/>
  <c r="AC70" i="8"/>
  <c r="V70" i="8"/>
  <c r="O70" i="8"/>
  <c r="N70" i="8"/>
  <c r="M70" i="8"/>
  <c r="L70" i="8"/>
  <c r="K70" i="8"/>
  <c r="J70" i="8"/>
  <c r="I70" i="8"/>
  <c r="A70" i="8"/>
  <c r="AJ69" i="8"/>
  <c r="AC69" i="8"/>
  <c r="V69" i="8"/>
  <c r="O69" i="8"/>
  <c r="N69" i="8"/>
  <c r="M69" i="8"/>
  <c r="L69" i="8"/>
  <c r="K69" i="8"/>
  <c r="J69" i="8"/>
  <c r="I69" i="8"/>
  <c r="A69" i="8"/>
  <c r="AJ68" i="8"/>
  <c r="AC68" i="8"/>
  <c r="V68" i="8"/>
  <c r="O68" i="8"/>
  <c r="N68" i="8"/>
  <c r="M68" i="8"/>
  <c r="L68" i="8"/>
  <c r="K68" i="8"/>
  <c r="J68" i="8"/>
  <c r="I68" i="8"/>
  <c r="A68" i="8"/>
  <c r="AJ67" i="8"/>
  <c r="AC67" i="8"/>
  <c r="V67" i="8"/>
  <c r="O67" i="8"/>
  <c r="N67" i="8"/>
  <c r="M67" i="8"/>
  <c r="L67" i="8"/>
  <c r="K67" i="8"/>
  <c r="J67" i="8"/>
  <c r="I67" i="8"/>
  <c r="A67" i="8"/>
  <c r="AJ66" i="8"/>
  <c r="AC66" i="8"/>
  <c r="V66" i="8"/>
  <c r="O66" i="8"/>
  <c r="N66" i="8"/>
  <c r="M66" i="8"/>
  <c r="L66" i="8"/>
  <c r="K66" i="8"/>
  <c r="J66" i="8"/>
  <c r="I66" i="8"/>
  <c r="A66" i="8"/>
  <c r="AJ65" i="8"/>
  <c r="AC65" i="8"/>
  <c r="V65" i="8"/>
  <c r="O65" i="8"/>
  <c r="N65" i="8"/>
  <c r="M65" i="8"/>
  <c r="L65" i="8"/>
  <c r="K65" i="8"/>
  <c r="J65" i="8"/>
  <c r="I65" i="8"/>
  <c r="A65" i="8"/>
  <c r="AJ64" i="8"/>
  <c r="AC64" i="8"/>
  <c r="V64" i="8"/>
  <c r="O64" i="8"/>
  <c r="N64" i="8"/>
  <c r="M64" i="8"/>
  <c r="L64" i="8"/>
  <c r="K64" i="8"/>
  <c r="J64" i="8"/>
  <c r="I64" i="8"/>
  <c r="A64" i="8"/>
  <c r="AJ63" i="8"/>
  <c r="AC63" i="8"/>
  <c r="V63" i="8"/>
  <c r="O63" i="8"/>
  <c r="N63" i="8"/>
  <c r="H63" i="8" s="1"/>
  <c r="A63" i="8"/>
  <c r="AJ62" i="8"/>
  <c r="AC62" i="8"/>
  <c r="V62" i="8"/>
  <c r="O62" i="8"/>
  <c r="N62" i="8"/>
  <c r="M62" i="8"/>
  <c r="L62" i="8"/>
  <c r="K62" i="8"/>
  <c r="J62" i="8"/>
  <c r="I62" i="8"/>
  <c r="A62" i="8"/>
  <c r="AJ61" i="8"/>
  <c r="AC61" i="8"/>
  <c r="V61" i="8"/>
  <c r="O61" i="8"/>
  <c r="N61" i="8"/>
  <c r="M61" i="8"/>
  <c r="L61" i="8"/>
  <c r="K61" i="8"/>
  <c r="J61" i="8"/>
  <c r="I61" i="8"/>
  <c r="A61" i="8"/>
  <c r="AJ60" i="8"/>
  <c r="AC60" i="8"/>
  <c r="V60" i="8"/>
  <c r="O60" i="8"/>
  <c r="N60" i="8"/>
  <c r="M60" i="8"/>
  <c r="L60" i="8"/>
  <c r="K60" i="8"/>
  <c r="J60" i="8"/>
  <c r="I60" i="8"/>
  <c r="A60" i="8"/>
  <c r="AJ59" i="8"/>
  <c r="AC59" i="8"/>
  <c r="V59" i="8"/>
  <c r="O59" i="8"/>
  <c r="N59" i="8"/>
  <c r="M59" i="8"/>
  <c r="L59" i="8"/>
  <c r="K59" i="8"/>
  <c r="J59" i="8"/>
  <c r="I59" i="8"/>
  <c r="A59" i="8"/>
  <c r="AJ58" i="8"/>
  <c r="AC58" i="8"/>
  <c r="V58" i="8"/>
  <c r="O58" i="8"/>
  <c r="N58" i="8"/>
  <c r="M58" i="8"/>
  <c r="L58" i="8"/>
  <c r="K58" i="8"/>
  <c r="J58" i="8"/>
  <c r="I58" i="8"/>
  <c r="A58" i="8"/>
  <c r="AJ57" i="8"/>
  <c r="AC57" i="8"/>
  <c r="V57" i="8"/>
  <c r="O57" i="8"/>
  <c r="N57" i="8"/>
  <c r="M57" i="8"/>
  <c r="L57" i="8"/>
  <c r="K57" i="8"/>
  <c r="J57" i="8"/>
  <c r="I57" i="8"/>
  <c r="A57" i="8"/>
  <c r="AJ56" i="8"/>
  <c r="AC56" i="8"/>
  <c r="V56" i="8"/>
  <c r="O56" i="8"/>
  <c r="N56" i="8"/>
  <c r="M56" i="8"/>
  <c r="L56" i="8"/>
  <c r="K56" i="8"/>
  <c r="J56" i="8"/>
  <c r="I56" i="8"/>
  <c r="A56" i="8"/>
  <c r="AJ55" i="8"/>
  <c r="AC55" i="8"/>
  <c r="V55" i="8"/>
  <c r="O55" i="8"/>
  <c r="N55" i="8"/>
  <c r="M55" i="8"/>
  <c r="L55" i="8"/>
  <c r="K55" i="8"/>
  <c r="J55" i="8"/>
  <c r="I55" i="8"/>
  <c r="A55" i="8"/>
  <c r="AJ54" i="8"/>
  <c r="AC54" i="8"/>
  <c r="V54" i="8"/>
  <c r="O54" i="8"/>
  <c r="N54" i="8"/>
  <c r="M54" i="8"/>
  <c r="L54" i="8"/>
  <c r="K54" i="8"/>
  <c r="J54" i="8"/>
  <c r="I54" i="8"/>
  <c r="A54" i="8"/>
  <c r="AJ53" i="8"/>
  <c r="AC53" i="8"/>
  <c r="V53" i="8"/>
  <c r="O53" i="8"/>
  <c r="N53" i="8"/>
  <c r="M53" i="8"/>
  <c r="L53" i="8"/>
  <c r="K53" i="8"/>
  <c r="J53" i="8"/>
  <c r="I53" i="8"/>
  <c r="A53" i="8"/>
  <c r="AJ52" i="8"/>
  <c r="AC52" i="8"/>
  <c r="V52" i="8"/>
  <c r="N52" i="8"/>
  <c r="M52" i="8"/>
  <c r="L52" i="8"/>
  <c r="K52" i="8"/>
  <c r="J52" i="8"/>
  <c r="I52" i="8"/>
  <c r="A52" i="8"/>
  <c r="AJ51" i="8"/>
  <c r="AC51" i="8"/>
  <c r="V51" i="8"/>
  <c r="O51" i="8"/>
  <c r="N51" i="8"/>
  <c r="M51" i="8"/>
  <c r="L51" i="8"/>
  <c r="K51" i="8"/>
  <c r="J51" i="8"/>
  <c r="I51" i="8"/>
  <c r="A51" i="8"/>
  <c r="AJ50" i="8"/>
  <c r="AC50" i="8"/>
  <c r="V50" i="8"/>
  <c r="O50" i="8"/>
  <c r="N50" i="8"/>
  <c r="M50" i="8"/>
  <c r="L50" i="8"/>
  <c r="K50" i="8"/>
  <c r="J50" i="8"/>
  <c r="I50" i="8"/>
  <c r="A50" i="8"/>
  <c r="AJ49" i="8"/>
  <c r="AC49" i="8"/>
  <c r="V49" i="8"/>
  <c r="O49" i="8"/>
  <c r="N49" i="8"/>
  <c r="M49" i="8"/>
  <c r="L49" i="8"/>
  <c r="K49" i="8"/>
  <c r="J49" i="8"/>
  <c r="I49" i="8"/>
  <c r="A49" i="8"/>
  <c r="AJ48" i="8"/>
  <c r="AC48" i="8"/>
  <c r="V48" i="8"/>
  <c r="O48" i="8"/>
  <c r="N48" i="8"/>
  <c r="M48" i="8"/>
  <c r="L48" i="8"/>
  <c r="K48" i="8"/>
  <c r="J48" i="8"/>
  <c r="I48" i="8"/>
  <c r="A48" i="8"/>
  <c r="AJ47" i="8"/>
  <c r="AC47" i="8"/>
  <c r="V47" i="8"/>
  <c r="O47" i="8"/>
  <c r="N47" i="8"/>
  <c r="M47" i="8"/>
  <c r="L47" i="8"/>
  <c r="K47" i="8"/>
  <c r="J47" i="8"/>
  <c r="I47" i="8"/>
  <c r="A47" i="8"/>
  <c r="AJ46" i="8"/>
  <c r="AC46" i="8"/>
  <c r="V46" i="8"/>
  <c r="O46" i="8"/>
  <c r="N46" i="8"/>
  <c r="M46" i="8"/>
  <c r="L46" i="8"/>
  <c r="K46" i="8"/>
  <c r="J46" i="8"/>
  <c r="I46" i="8"/>
  <c r="A46" i="8"/>
  <c r="AJ45" i="8"/>
  <c r="AC45" i="8"/>
  <c r="V45" i="8"/>
  <c r="O45" i="8"/>
  <c r="N45" i="8"/>
  <c r="M45" i="8"/>
  <c r="L45" i="8"/>
  <c r="K45" i="8"/>
  <c r="J45" i="8"/>
  <c r="I45" i="8"/>
  <c r="A45" i="8"/>
  <c r="AJ44" i="8"/>
  <c r="AC44" i="8"/>
  <c r="V44" i="8"/>
  <c r="O44" i="8"/>
  <c r="N44" i="8"/>
  <c r="M44" i="8"/>
  <c r="L44" i="8"/>
  <c r="K44" i="8"/>
  <c r="J44" i="8"/>
  <c r="I44" i="8"/>
  <c r="A44" i="8"/>
  <c r="AP43" i="8"/>
  <c r="AM43" i="8"/>
  <c r="AL43" i="8"/>
  <c r="AK43" i="8"/>
  <c r="AI43" i="8"/>
  <c r="AF43" i="8"/>
  <c r="AE43" i="8"/>
  <c r="AD43" i="8"/>
  <c r="AB43" i="8"/>
  <c r="Y43" i="8"/>
  <c r="X43" i="8"/>
  <c r="W43" i="8"/>
  <c r="U43" i="8"/>
  <c r="N43" i="8" s="1"/>
  <c r="R43" i="8"/>
  <c r="Q43" i="8"/>
  <c r="J43" i="8" s="1"/>
  <c r="P43" i="8"/>
  <c r="M43" i="8"/>
  <c r="L43" i="8"/>
  <c r="I43" i="8"/>
  <c r="A43" i="8"/>
  <c r="AJ42" i="8"/>
  <c r="AC42" i="8"/>
  <c r="V42" i="8"/>
  <c r="O42" i="8"/>
  <c r="N42" i="8"/>
  <c r="M42" i="8"/>
  <c r="L42" i="8"/>
  <c r="K42" i="8"/>
  <c r="J42" i="8"/>
  <c r="I42" i="8"/>
  <c r="A42" i="8"/>
  <c r="AJ41" i="8"/>
  <c r="AC41" i="8"/>
  <c r="V41" i="8"/>
  <c r="O41" i="8"/>
  <c r="N41" i="8"/>
  <c r="M41" i="8"/>
  <c r="L41" i="8"/>
  <c r="K41" i="8"/>
  <c r="J41" i="8"/>
  <c r="I41" i="8"/>
  <c r="A41" i="8"/>
  <c r="AJ40" i="8"/>
  <c r="AC40" i="8"/>
  <c r="V40" i="8"/>
  <c r="O40" i="8"/>
  <c r="N40" i="8"/>
  <c r="M40" i="8"/>
  <c r="L40" i="8"/>
  <c r="K40" i="8"/>
  <c r="J40" i="8"/>
  <c r="I40" i="8"/>
  <c r="A40" i="8"/>
  <c r="AJ39" i="8"/>
  <c r="AC39" i="8"/>
  <c r="V39" i="8"/>
  <c r="O39" i="8"/>
  <c r="N39" i="8"/>
  <c r="M39" i="8"/>
  <c r="L39" i="8"/>
  <c r="K39" i="8"/>
  <c r="J39" i="8"/>
  <c r="I39" i="8"/>
  <c r="A39" i="8"/>
  <c r="AJ38" i="8"/>
  <c r="AC38" i="8"/>
  <c r="V38" i="8"/>
  <c r="O38" i="8"/>
  <c r="N38" i="8"/>
  <c r="M38" i="8"/>
  <c r="L38" i="8"/>
  <c r="K38" i="8"/>
  <c r="J38" i="8"/>
  <c r="I38" i="8"/>
  <c r="A38" i="8"/>
  <c r="AJ37" i="8"/>
  <c r="AC37" i="8"/>
  <c r="V37" i="8"/>
  <c r="O37" i="8"/>
  <c r="N37" i="8"/>
  <c r="M37" i="8"/>
  <c r="L37" i="8"/>
  <c r="K37" i="8"/>
  <c r="J37" i="8"/>
  <c r="I37" i="8"/>
  <c r="A37" i="8"/>
  <c r="AJ36" i="8"/>
  <c r="AC36" i="8"/>
  <c r="V36" i="8"/>
  <c r="O36" i="8"/>
  <c r="N36" i="8"/>
  <c r="M36" i="8"/>
  <c r="L36" i="8"/>
  <c r="K36" i="8"/>
  <c r="J36" i="8"/>
  <c r="I36" i="8"/>
  <c r="B36" i="8"/>
  <c r="A36" i="8" s="1"/>
  <c r="AJ35" i="8"/>
  <c r="AC35" i="8"/>
  <c r="V35" i="8"/>
  <c r="O35" i="8"/>
  <c r="N35" i="8"/>
  <c r="M35" i="8"/>
  <c r="L35" i="8"/>
  <c r="K35" i="8"/>
  <c r="J35" i="8"/>
  <c r="I35" i="8"/>
  <c r="A35" i="8"/>
  <c r="AJ34" i="8"/>
  <c r="AC34" i="8"/>
  <c r="V34" i="8"/>
  <c r="O34" i="8"/>
  <c r="N34" i="8"/>
  <c r="M34" i="8"/>
  <c r="L34" i="8"/>
  <c r="K34" i="8"/>
  <c r="J34" i="8"/>
  <c r="I34" i="8"/>
  <c r="A34" i="8"/>
  <c r="AJ33" i="8"/>
  <c r="AC33" i="8"/>
  <c r="V33" i="8"/>
  <c r="O33" i="8"/>
  <c r="N33" i="8"/>
  <c r="M33" i="8"/>
  <c r="L33" i="8"/>
  <c r="K33" i="8"/>
  <c r="J33" i="8"/>
  <c r="I33" i="8"/>
  <c r="A33" i="8"/>
  <c r="AJ32" i="8"/>
  <c r="AC32" i="8"/>
  <c r="V32" i="8"/>
  <c r="O32" i="8"/>
  <c r="N32" i="8"/>
  <c r="M32" i="8"/>
  <c r="L32" i="8"/>
  <c r="K32" i="8"/>
  <c r="J32" i="8"/>
  <c r="I32" i="8"/>
  <c r="A32" i="8"/>
  <c r="AJ31" i="8"/>
  <c r="AC31" i="8"/>
  <c r="V31" i="8"/>
  <c r="O31" i="8"/>
  <c r="N31" i="8"/>
  <c r="M31" i="8"/>
  <c r="L31" i="8"/>
  <c r="K31" i="8"/>
  <c r="J31" i="8"/>
  <c r="I31" i="8"/>
  <c r="A31" i="8"/>
  <c r="AJ30" i="8"/>
  <c r="AC30" i="8"/>
  <c r="V30" i="8"/>
  <c r="O30" i="8"/>
  <c r="N30" i="8"/>
  <c r="M30" i="8"/>
  <c r="L30" i="8"/>
  <c r="K30" i="8"/>
  <c r="J30" i="8"/>
  <c r="I30" i="8"/>
  <c r="A30" i="8"/>
  <c r="AJ29" i="8"/>
  <c r="AC29" i="8"/>
  <c r="V29" i="8"/>
  <c r="O29" i="8"/>
  <c r="N29" i="8"/>
  <c r="M29" i="8"/>
  <c r="L29" i="8"/>
  <c r="K29" i="8"/>
  <c r="J29" i="8"/>
  <c r="I29" i="8"/>
  <c r="A29" i="8"/>
  <c r="AJ28" i="8"/>
  <c r="AC28" i="8"/>
  <c r="V28" i="8"/>
  <c r="O28" i="8"/>
  <c r="N28" i="8"/>
  <c r="M28" i="8"/>
  <c r="L28" i="8"/>
  <c r="K28" i="8"/>
  <c r="J28" i="8"/>
  <c r="I28" i="8"/>
  <c r="A28" i="8"/>
  <c r="AJ27" i="8"/>
  <c r="AC27" i="8"/>
  <c r="V27" i="8"/>
  <c r="O27" i="8"/>
  <c r="N27" i="8"/>
  <c r="M27" i="8"/>
  <c r="L27" i="8"/>
  <c r="K27" i="8"/>
  <c r="J27" i="8"/>
  <c r="I27" i="8"/>
  <c r="A27" i="8"/>
  <c r="AJ26" i="8"/>
  <c r="AC26" i="8"/>
  <c r="V26" i="8"/>
  <c r="O26" i="8"/>
  <c r="N26" i="8"/>
  <c r="M26" i="8"/>
  <c r="L26" i="8"/>
  <c r="K26" i="8"/>
  <c r="J26" i="8"/>
  <c r="I26" i="8"/>
  <c r="A26" i="8"/>
  <c r="AJ25" i="8"/>
  <c r="AC25" i="8"/>
  <c r="V25" i="8"/>
  <c r="N25" i="8"/>
  <c r="M25" i="8"/>
  <c r="L25" i="8"/>
  <c r="K25" i="8"/>
  <c r="J25" i="8"/>
  <c r="I25" i="8"/>
  <c r="A25" i="8"/>
  <c r="AJ24" i="8"/>
  <c r="AC24" i="8"/>
  <c r="V24" i="8"/>
  <c r="O24" i="8"/>
  <c r="N24" i="8"/>
  <c r="M24" i="8"/>
  <c r="L24" i="8"/>
  <c r="K24" i="8"/>
  <c r="J24" i="8"/>
  <c r="I24" i="8"/>
  <c r="A24" i="8"/>
  <c r="AJ23" i="8"/>
  <c r="AC23" i="8"/>
  <c r="V23" i="8"/>
  <c r="O23" i="8"/>
  <c r="N23" i="8"/>
  <c r="M23" i="8"/>
  <c r="L23" i="8"/>
  <c r="K23" i="8"/>
  <c r="J23" i="8"/>
  <c r="I23" i="8"/>
  <c r="A23" i="8"/>
  <c r="AJ22" i="8"/>
  <c r="AC22" i="8"/>
  <c r="V22" i="8"/>
  <c r="O22" i="8"/>
  <c r="N22" i="8"/>
  <c r="M22" i="8"/>
  <c r="L22" i="8"/>
  <c r="K22" i="8"/>
  <c r="J22" i="8"/>
  <c r="I22" i="8"/>
  <c r="B22" i="8"/>
  <c r="A22" i="8" s="1"/>
  <c r="AJ21" i="8"/>
  <c r="AC21" i="8"/>
  <c r="V21" i="8"/>
  <c r="O21" i="8"/>
  <c r="N21" i="8"/>
  <c r="M21" i="8"/>
  <c r="L21" i="8"/>
  <c r="K21" i="8"/>
  <c r="J21" i="8"/>
  <c r="I21" i="8"/>
  <c r="A21" i="8"/>
  <c r="AJ20" i="8"/>
  <c r="AC20" i="8"/>
  <c r="V20" i="8"/>
  <c r="O20" i="8"/>
  <c r="N20" i="8"/>
  <c r="M20" i="8"/>
  <c r="L20" i="8"/>
  <c r="K20" i="8"/>
  <c r="J20" i="8"/>
  <c r="I20" i="8"/>
  <c r="A20" i="8"/>
  <c r="AJ19" i="8"/>
  <c r="AC19" i="8"/>
  <c r="V19" i="8"/>
  <c r="O19" i="8"/>
  <c r="N19" i="8"/>
  <c r="M19" i="8"/>
  <c r="L19" i="8"/>
  <c r="K19" i="8"/>
  <c r="J19" i="8"/>
  <c r="I19" i="8"/>
  <c r="A19" i="8"/>
  <c r="AJ18" i="8"/>
  <c r="AC18" i="8"/>
  <c r="V18" i="8"/>
  <c r="O18" i="8"/>
  <c r="N18" i="8"/>
  <c r="M18" i="8"/>
  <c r="L18" i="8"/>
  <c r="K18" i="8"/>
  <c r="J18" i="8"/>
  <c r="I18" i="8"/>
  <c r="A18" i="8"/>
  <c r="AJ17" i="8"/>
  <c r="AC17" i="8"/>
  <c r="V17" i="8"/>
  <c r="O17" i="8"/>
  <c r="N17" i="8"/>
  <c r="M17" i="8"/>
  <c r="L17" i="8"/>
  <c r="K17" i="8"/>
  <c r="J17" i="8"/>
  <c r="I17" i="8"/>
  <c r="B17" i="8"/>
  <c r="A17" i="8" s="1"/>
  <c r="AJ16" i="8"/>
  <c r="AC16" i="8"/>
  <c r="V16" i="8"/>
  <c r="O16" i="8"/>
  <c r="N16" i="8"/>
  <c r="M16" i="8"/>
  <c r="L16" i="8"/>
  <c r="K16" i="8"/>
  <c r="J16" i="8"/>
  <c r="I16" i="8"/>
  <c r="A16" i="8"/>
  <c r="AJ15" i="8"/>
  <c r="AC15" i="8"/>
  <c r="V15" i="8"/>
  <c r="O15" i="8"/>
  <c r="N15" i="8"/>
  <c r="M15" i="8"/>
  <c r="L15" i="8"/>
  <c r="K15" i="8"/>
  <c r="J15" i="8"/>
  <c r="I15" i="8"/>
  <c r="A15" i="8"/>
  <c r="AJ14" i="8"/>
  <c r="AC14" i="8"/>
  <c r="V14" i="8"/>
  <c r="O14" i="8"/>
  <c r="N14" i="8"/>
  <c r="M14" i="8"/>
  <c r="L14" i="8"/>
  <c r="K14" i="8"/>
  <c r="J14" i="8"/>
  <c r="I14" i="8"/>
  <c r="A14" i="8"/>
  <c r="AJ13" i="8"/>
  <c r="AC13" i="8"/>
  <c r="V13" i="8"/>
  <c r="O13" i="8"/>
  <c r="N13" i="8"/>
  <c r="M13" i="8"/>
  <c r="L13" i="8"/>
  <c r="K13" i="8"/>
  <c r="J13" i="8"/>
  <c r="I13" i="8"/>
  <c r="A13" i="8"/>
  <c r="AJ12" i="8"/>
  <c r="AC12" i="8"/>
  <c r="V12" i="8"/>
  <c r="O12" i="8"/>
  <c r="N12" i="8"/>
  <c r="M12" i="8"/>
  <c r="L12" i="8"/>
  <c r="K12" i="8"/>
  <c r="J12" i="8"/>
  <c r="I12" i="8"/>
  <c r="A12" i="8"/>
  <c r="AJ11" i="8"/>
  <c r="AC11" i="8"/>
  <c r="V11" i="8"/>
  <c r="O11" i="8"/>
  <c r="N11" i="8"/>
  <c r="M11" i="8"/>
  <c r="L11" i="8"/>
  <c r="K11" i="8"/>
  <c r="J11" i="8"/>
  <c r="I11" i="8"/>
  <c r="A11" i="8"/>
  <c r="AJ10" i="8"/>
  <c r="AC10" i="8"/>
  <c r="V10" i="8"/>
  <c r="O10" i="8"/>
  <c r="M10" i="8"/>
  <c r="L10" i="8"/>
  <c r="K10" i="8"/>
  <c r="J10" i="8"/>
  <c r="I10" i="8"/>
  <c r="A10" i="8"/>
  <c r="AJ9" i="8"/>
  <c r="AC9" i="8"/>
  <c r="V9" i="8"/>
  <c r="O9" i="8"/>
  <c r="N9" i="8"/>
  <c r="M9" i="8"/>
  <c r="L9" i="8"/>
  <c r="K9" i="8"/>
  <c r="J9" i="8"/>
  <c r="I9" i="8"/>
  <c r="A9" i="8"/>
  <c r="H25" i="1"/>
  <c r="H22" i="1"/>
  <c r="H19" i="1"/>
  <c r="H16" i="1"/>
  <c r="H13" i="1"/>
  <c r="F25" i="1"/>
  <c r="F22" i="1"/>
  <c r="F19" i="1"/>
  <c r="F16" i="1"/>
  <c r="F13" i="1"/>
  <c r="E25" i="1"/>
  <c r="E22" i="1"/>
  <c r="E19" i="1"/>
  <c r="E16" i="1"/>
  <c r="E13" i="1"/>
  <c r="B25" i="1"/>
  <c r="B22" i="1"/>
  <c r="B19" i="1"/>
  <c r="B16" i="1"/>
  <c r="B13" i="1"/>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H8" i="9"/>
  <c r="B8" i="9"/>
  <c r="A8" i="9"/>
  <c r="J4" i="9"/>
  <c r="J3" i="9"/>
  <c r="J2" i="9"/>
  <c r="J1" i="9"/>
  <c r="I3" i="9"/>
  <c r="H2" i="9"/>
  <c r="J12" i="1"/>
  <c r="J18" i="1" s="1"/>
  <c r="J8" i="1"/>
  <c r="I8" i="9" s="1"/>
  <c r="J7" i="1"/>
  <c r="I7" i="9" s="1"/>
  <c r="C8" i="1"/>
  <c r="C8" i="9" s="1"/>
  <c r="C9" i="1"/>
  <c r="C9" i="9" s="1"/>
  <c r="C7" i="1"/>
  <c r="C7" i="9" s="1"/>
  <c r="K33" i="9"/>
  <c r="J33" i="9"/>
  <c r="I33" i="9"/>
  <c r="H33" i="9"/>
  <c r="G33" i="9"/>
  <c r="F33" i="9"/>
  <c r="E33" i="9"/>
  <c r="D32" i="9"/>
  <c r="D33" i="9" s="1"/>
  <c r="K31" i="9"/>
  <c r="J31" i="9"/>
  <c r="D30" i="9"/>
  <c r="K29" i="9"/>
  <c r="J29" i="9"/>
  <c r="D28" i="9"/>
  <c r="K26" i="9"/>
  <c r="J26" i="9"/>
  <c r="I26" i="9"/>
  <c r="H26" i="9"/>
  <c r="G26" i="9"/>
  <c r="F26" i="9"/>
  <c r="E26" i="9"/>
  <c r="D25" i="9"/>
  <c r="K24" i="9"/>
  <c r="J24" i="9"/>
  <c r="D23" i="9"/>
  <c r="K22" i="9"/>
  <c r="J22" i="9"/>
  <c r="D21" i="9"/>
  <c r="K19" i="9"/>
  <c r="J19" i="9"/>
  <c r="I19" i="9"/>
  <c r="H19" i="9"/>
  <c r="G19" i="9"/>
  <c r="F19" i="9"/>
  <c r="E19" i="9"/>
  <c r="D18" i="9"/>
  <c r="K17" i="9"/>
  <c r="J17" i="9"/>
  <c r="D16" i="9"/>
  <c r="K15" i="9"/>
  <c r="J15" i="9"/>
  <c r="I15" i="9"/>
  <c r="H15" i="9"/>
  <c r="G15" i="9"/>
  <c r="F15" i="9"/>
  <c r="D14" i="9"/>
  <c r="B9" i="9"/>
  <c r="A9" i="9"/>
  <c r="H7" i="9"/>
  <c r="G7" i="9"/>
  <c r="B7" i="9"/>
  <c r="B41" i="9" s="1"/>
  <c r="A7" i="9"/>
  <c r="E17" i="9"/>
  <c r="E15" i="9"/>
  <c r="I17" i="9"/>
  <c r="G24" i="9"/>
  <c r="G22" i="9"/>
  <c r="E31" i="9"/>
  <c r="E29" i="9"/>
  <c r="I31" i="9"/>
  <c r="I29" i="9"/>
  <c r="F17" i="9"/>
  <c r="H22" i="9"/>
  <c r="H24" i="9"/>
  <c r="F29" i="9"/>
  <c r="F31" i="9"/>
  <c r="G17" i="9"/>
  <c r="E24" i="9"/>
  <c r="E22" i="9"/>
  <c r="I24" i="9"/>
  <c r="I22" i="9"/>
  <c r="G31" i="9"/>
  <c r="G29" i="9"/>
  <c r="H17" i="9"/>
  <c r="F22" i="9"/>
  <c r="F24" i="9"/>
  <c r="H29" i="9"/>
  <c r="H31" i="9"/>
  <c r="D20" i="9"/>
  <c r="D13" i="9"/>
  <c r="D27" i="9"/>
  <c r="H47" i="8" l="1"/>
  <c r="H101" i="8"/>
  <c r="H105" i="8"/>
  <c r="H148" i="8"/>
  <c r="F148" i="8" s="1"/>
  <c r="H152" i="8"/>
  <c r="H156" i="8"/>
  <c r="H160" i="8"/>
  <c r="H139" i="8"/>
  <c r="D22" i="9"/>
  <c r="D31" i="9"/>
  <c r="D19" i="9"/>
  <c r="D29" i="9"/>
  <c r="H70" i="8"/>
  <c r="F70" i="8" s="1"/>
  <c r="H106" i="8"/>
  <c r="H171" i="8"/>
  <c r="H181" i="8"/>
  <c r="H189" i="8"/>
  <c r="F189" i="8" s="1"/>
  <c r="H194" i="8"/>
  <c r="F194" i="8" s="1"/>
  <c r="H206" i="8"/>
  <c r="F206" i="8" s="1"/>
  <c r="D36" i="9"/>
  <c r="H20" i="8"/>
  <c r="H89" i="8"/>
  <c r="H100" i="8"/>
  <c r="H110" i="8"/>
  <c r="H127" i="8"/>
  <c r="H87" i="8"/>
  <c r="H107" i="8"/>
  <c r="H208" i="8"/>
  <c r="F208" i="8" s="1"/>
  <c r="H14" i="8"/>
  <c r="H18" i="8"/>
  <c r="H19" i="8"/>
  <c r="H27" i="8"/>
  <c r="H39" i="8"/>
  <c r="H44" i="8"/>
  <c r="H55" i="8"/>
  <c r="H59" i="8"/>
  <c r="H66" i="8"/>
  <c r="H71" i="8"/>
  <c r="F71" i="8" s="1"/>
  <c r="H75" i="8"/>
  <c r="H79" i="8"/>
  <c r="H83" i="8"/>
  <c r="H88" i="8"/>
  <c r="H93" i="8"/>
  <c r="H97" i="8"/>
  <c r="H102" i="8"/>
  <c r="H108" i="8"/>
  <c r="H113" i="8"/>
  <c r="H117" i="8"/>
  <c r="H121" i="8"/>
  <c r="H125" i="8"/>
  <c r="H136" i="8"/>
  <c r="H140" i="8"/>
  <c r="H144" i="8"/>
  <c r="H161" i="8"/>
  <c r="H169" i="8"/>
  <c r="F169" i="8" s="1"/>
  <c r="H174" i="8"/>
  <c r="H178" i="8"/>
  <c r="F178" i="8" s="1"/>
  <c r="H186" i="8"/>
  <c r="J27" i="1"/>
  <c r="H21" i="8"/>
  <c r="F21" i="8" s="1"/>
  <c r="H22" i="8"/>
  <c r="F22" i="8" s="1"/>
  <c r="H23" i="8"/>
  <c r="H37" i="8"/>
  <c r="H41" i="8"/>
  <c r="H53" i="8"/>
  <c r="H61" i="8"/>
  <c r="H64" i="8"/>
  <c r="H68" i="8"/>
  <c r="H73" i="8"/>
  <c r="H77" i="8"/>
  <c r="H81" i="8"/>
  <c r="H85" i="8"/>
  <c r="H95" i="8"/>
  <c r="H99" i="8"/>
  <c r="H104" i="8"/>
  <c r="H111" i="8"/>
  <c r="H115" i="8"/>
  <c r="H119" i="8"/>
  <c r="H123" i="8"/>
  <c r="H126" i="8"/>
  <c r="F126" i="8" s="1"/>
  <c r="H130" i="8"/>
  <c r="H138" i="8"/>
  <c r="H159" i="8"/>
  <c r="H163" i="8"/>
  <c r="F163" i="8" s="1"/>
  <c r="H167" i="8"/>
  <c r="F167" i="8" s="1"/>
  <c r="H172" i="8"/>
  <c r="H180" i="8"/>
  <c r="F180" i="8" s="1"/>
  <c r="H197" i="8"/>
  <c r="AC43" i="8"/>
  <c r="H45" i="8"/>
  <c r="H49" i="8"/>
  <c r="H56" i="8"/>
  <c r="H60" i="8"/>
  <c r="H76" i="8"/>
  <c r="H90" i="8"/>
  <c r="H94" i="8"/>
  <c r="H103" i="8"/>
  <c r="H109" i="8"/>
  <c r="H129" i="8"/>
  <c r="H137" i="8"/>
  <c r="H154" i="8"/>
  <c r="F154" i="8" s="1"/>
  <c r="H158" i="8"/>
  <c r="H183" i="8"/>
  <c r="H191" i="8"/>
  <c r="F191" i="8" s="1"/>
  <c r="H196" i="8"/>
  <c r="H209" i="8"/>
  <c r="F209" i="8" s="1"/>
  <c r="D62" i="9"/>
  <c r="D24" i="9"/>
  <c r="H128" i="8"/>
  <c r="H131" i="8"/>
  <c r="H141" i="8"/>
  <c r="F141" i="8" s="1"/>
  <c r="H143" i="8"/>
  <c r="H147" i="8"/>
  <c r="H150" i="8"/>
  <c r="F150" i="8" s="1"/>
  <c r="J21" i="1"/>
  <c r="H46" i="8"/>
  <c r="F171" i="8"/>
  <c r="H200" i="8"/>
  <c r="F200" i="8" s="1"/>
  <c r="H202" i="8"/>
  <c r="F202" i="8" s="1"/>
  <c r="H204" i="8"/>
  <c r="F204" i="8" s="1"/>
  <c r="H207" i="8"/>
  <c r="F207" i="8" s="1"/>
  <c r="D45" i="9"/>
  <c r="B48" i="9"/>
  <c r="D17" i="9"/>
  <c r="H51" i="8"/>
  <c r="F87" i="8"/>
  <c r="H112" i="8"/>
  <c r="H133" i="8"/>
  <c r="H151" i="8"/>
  <c r="H164" i="8"/>
  <c r="F164" i="8" s="1"/>
  <c r="H26" i="8"/>
  <c r="F26" i="8" s="1"/>
  <c r="H36" i="8"/>
  <c r="H38" i="8"/>
  <c r="H80" i="8"/>
  <c r="F80" i="8" s="1"/>
  <c r="H173" i="8"/>
  <c r="F173" i="8" s="1"/>
  <c r="H175" i="8"/>
  <c r="H187" i="8"/>
  <c r="F186" i="8" s="1"/>
  <c r="H190" i="8"/>
  <c r="F190" i="8" s="1"/>
  <c r="H195" i="8"/>
  <c r="F195" i="8" s="1"/>
  <c r="D50" i="9"/>
  <c r="N10" i="8"/>
  <c r="H12" i="8"/>
  <c r="H25" i="8"/>
  <c r="H28" i="8"/>
  <c r="H30" i="8"/>
  <c r="H32" i="8"/>
  <c r="H34" i="8"/>
  <c r="O43" i="8"/>
  <c r="V43" i="8"/>
  <c r="H52" i="8"/>
  <c r="H82" i="8"/>
  <c r="F99" i="8"/>
  <c r="H114" i="8"/>
  <c r="H116" i="8"/>
  <c r="H124" i="8"/>
  <c r="F124" i="8" s="1"/>
  <c r="H135" i="8"/>
  <c r="H153" i="8"/>
  <c r="H177" i="8"/>
  <c r="H205" i="8"/>
  <c r="F205" i="8" s="1"/>
  <c r="H62" i="8"/>
  <c r="H72" i="8"/>
  <c r="F72" i="8" s="1"/>
  <c r="H78" i="8"/>
  <c r="F77" i="8" s="1"/>
  <c r="H92" i="8"/>
  <c r="H96" i="8"/>
  <c r="H98" i="8"/>
  <c r="H132" i="8"/>
  <c r="H142" i="8"/>
  <c r="H146" i="8"/>
  <c r="H149" i="8"/>
  <c r="F149" i="8" s="1"/>
  <c r="H165" i="8"/>
  <c r="F165" i="8" s="1"/>
  <c r="H168" i="8"/>
  <c r="F168" i="8" s="1"/>
  <c r="H182" i="8"/>
  <c r="F182" i="8" s="1"/>
  <c r="H184" i="8"/>
  <c r="H188" i="8"/>
  <c r="F188" i="8" s="1"/>
  <c r="H198" i="8"/>
  <c r="H201" i="8"/>
  <c r="F201" i="8" s="1"/>
  <c r="J24" i="1"/>
  <c r="B13" i="9"/>
  <c r="J15" i="1"/>
  <c r="J30" i="1"/>
  <c r="B34" i="9"/>
  <c r="B27" i="9"/>
  <c r="B20" i="9"/>
  <c r="D15" i="9"/>
  <c r="H9" i="8"/>
  <c r="F9" i="8" s="1"/>
  <c r="H11" i="8"/>
  <c r="H13" i="8"/>
  <c r="H15" i="8"/>
  <c r="H17" i="8"/>
  <c r="F17" i="8" s="1"/>
  <c r="H24" i="8"/>
  <c r="F23" i="8" s="1"/>
  <c r="H29" i="8"/>
  <c r="H31" i="8"/>
  <c r="H33" i="8"/>
  <c r="H35" i="8"/>
  <c r="H40" i="8"/>
  <c r="H42" i="8"/>
  <c r="AJ43" i="8"/>
  <c r="H50" i="8"/>
  <c r="F50" i="8" s="1"/>
  <c r="H54" i="8"/>
  <c r="H58" i="8"/>
  <c r="H65" i="8"/>
  <c r="H67" i="8"/>
  <c r="H69" i="8"/>
  <c r="H84" i="8"/>
  <c r="H86" i="8"/>
  <c r="H91" i="8"/>
  <c r="H155" i="8"/>
  <c r="H157" i="8"/>
  <c r="H192" i="8"/>
  <c r="F192" i="8" s="1"/>
  <c r="H16" i="8"/>
  <c r="F14" i="8" s="1"/>
  <c r="K43" i="8"/>
  <c r="H43" i="8" s="1"/>
  <c r="H48" i="8"/>
  <c r="H57" i="8"/>
  <c r="H74" i="8"/>
  <c r="F73" i="8" s="1"/>
  <c r="H118" i="8"/>
  <c r="H120" i="8"/>
  <c r="H122" i="8"/>
  <c r="H134" i="8"/>
  <c r="H145" i="8"/>
  <c r="H162" i="8"/>
  <c r="F158" i="8" s="1"/>
  <c r="H166" i="8"/>
  <c r="F166" i="8" s="1"/>
  <c r="H170" i="8"/>
  <c r="F170" i="8" s="1"/>
  <c r="H176" i="8"/>
  <c r="H179" i="8"/>
  <c r="F179" i="8" s="1"/>
  <c r="H185" i="8"/>
  <c r="F185" i="8" s="1"/>
  <c r="H199" i="8"/>
  <c r="H203" i="8"/>
  <c r="F203" i="8" s="1"/>
  <c r="D63" i="9"/>
  <c r="H10" i="8"/>
  <c r="F59" i="8"/>
  <c r="F127" i="8"/>
  <c r="D26" i="9"/>
  <c r="D65" i="9"/>
  <c r="D67" i="9"/>
  <c r="D43" i="9"/>
  <c r="F90" i="8" l="1"/>
  <c r="D64" i="9"/>
  <c r="F183" i="8"/>
  <c r="F131" i="8"/>
  <c r="F176" i="8"/>
  <c r="F155" i="8"/>
  <c r="F36" i="8"/>
  <c r="F136" i="8"/>
  <c r="F108" i="8"/>
  <c r="F174" i="8"/>
  <c r="F129" i="8"/>
  <c r="F142" i="8"/>
  <c r="F113" i="8"/>
  <c r="F198" i="8"/>
  <c r="F151" i="8"/>
  <c r="F196" i="8"/>
  <c r="F65" i="8"/>
  <c r="F54" i="8"/>
  <c r="F93" i="8"/>
  <c r="F40" i="8"/>
  <c r="F10" i="8"/>
  <c r="F120" i="8"/>
  <c r="F81" i="8"/>
  <c r="F28" i="8"/>
  <c r="D68" i="9"/>
  <c r="D66" i="9"/>
</calcChain>
</file>

<file path=xl/comments1.xml><?xml version="1.0" encoding="utf-8"?>
<comments xmlns="http://schemas.openxmlformats.org/spreadsheetml/2006/main">
  <authors>
    <author>marodriguezz</author>
    <author>lhenaoc</author>
    <author>gonzalo Atehortua</author>
    <author>planeacion</author>
    <author>JUAN DAVID</author>
  </authors>
  <commentList>
    <comment ref="Z159" authorId="0" shapeId="0">
      <text>
        <r>
          <rPr>
            <b/>
            <sz val="9"/>
            <color indexed="81"/>
            <rFont val="Tahoma"/>
            <family val="2"/>
          </rPr>
          <t>SE INCLUYEN LOS $3.630 MILL DE SISTEMATIZACION Y $6.857 MILLONES DE LOS CONVENIOS CON CDAV, INFOCONSUMO, SAR, Y OTROS INSUMOS PARA FISCALIZACION Y RENTAS</t>
        </r>
      </text>
    </comment>
    <comment ref="Z160" authorId="1" shapeId="0">
      <text>
        <r>
          <rPr>
            <b/>
            <sz val="9"/>
            <color indexed="81"/>
            <rFont val="Tahoma"/>
            <family val="2"/>
          </rPr>
          <t>l</t>
        </r>
        <r>
          <rPr>
            <b/>
            <sz val="9"/>
            <color indexed="81"/>
            <rFont val="Tahoma"/>
            <family val="2"/>
          </rPr>
          <t>henaoc:</t>
        </r>
        <r>
          <rPr>
            <sz val="9"/>
            <color indexed="81"/>
            <rFont val="Tahoma"/>
            <family val="2"/>
          </rPr>
          <t xml:space="preserve">
</t>
        </r>
        <r>
          <rPr>
            <sz val="9"/>
            <color indexed="81"/>
            <rFont val="Tahoma"/>
            <family val="2"/>
          </rPr>
          <t xml:space="preserve">Incluyen $8 mil de plataforma tecnologica (ERT) y estrutura rentas.  300 millones proyecto VUR, 25 millones calificacion del depto., 100 millones asistencia a municipios, 1.200 millones modernizacion tesoreria (cobro coactivo) y otros.    ESTOS $9.625 millones no estan incluidos en los $10.744 millones de FFP del presupuesto.
</t>
        </r>
      </text>
    </comment>
    <comment ref="Z165" authorId="2" shapeId="0">
      <text>
        <r>
          <rPr>
            <b/>
            <sz val="9"/>
            <color indexed="81"/>
            <rFont val="Tahoma"/>
            <family val="2"/>
          </rPr>
          <t>Benevalle:</t>
        </r>
        <r>
          <rPr>
            <sz val="9"/>
            <color indexed="81"/>
            <rFont val="Tahoma"/>
            <family val="2"/>
          </rPr>
          <t xml:space="preserve">
Gastos de Comercialización - Impresión de talonarios - Pago de premios - Premios no reclamados - Reserva técnica - Gastos causados y no pagados-Bonificacion lotero y agencia
</t>
        </r>
      </text>
    </comment>
    <comment ref="AB633" authorId="3" shapeId="0">
      <text>
        <r>
          <rPr>
            <b/>
            <sz val="9"/>
            <color indexed="81"/>
            <rFont val="Tahoma"/>
            <family val="2"/>
          </rPr>
          <t>Socializacion de resultados</t>
        </r>
      </text>
    </comment>
    <comment ref="T647" authorId="4" shapeId="0">
      <text>
        <r>
          <rPr>
            <b/>
            <sz val="9"/>
            <color indexed="81"/>
            <rFont val="Tahoma"/>
            <family val="2"/>
          </rPr>
          <t>Est. Educ. por año 2013: 56, año 2014: 54, año 2015: 54. TOTAL: 164</t>
        </r>
      </text>
    </comment>
  </commentList>
</comments>
</file>

<file path=xl/sharedStrings.xml><?xml version="1.0" encoding="utf-8"?>
<sst xmlns="http://schemas.openxmlformats.org/spreadsheetml/2006/main" count="7188" uniqueCount="3538">
  <si>
    <t xml:space="preserve">Construcción, rehabilitación u optimización de Infraestructura de agua y saneamiento básico
</t>
  </si>
  <si>
    <t xml:space="preserve">Gestión Integral de Residuos Sólidos. 
</t>
  </si>
  <si>
    <t xml:space="preserve">Gestión de mínimos Ambientales
</t>
  </si>
  <si>
    <t>Vivienda autosostenible</t>
  </si>
  <si>
    <t>Plataforma domiciliaria y colectiva de servicios públicos seguros y de bajo impacto, drenaje de aguas lluvias y uso de ecomateriales.</t>
  </si>
  <si>
    <t>Recuperación y Aprovechamiento de Residuos Sólidos</t>
  </si>
  <si>
    <t xml:space="preserve"> Apoyar la diversificación de la estructura económica y la apertura de nuevos mercados nacionales e internacionales.</t>
  </si>
  <si>
    <t>Turismo competitivo, diferenciado, especializado y sostenible para el departamento</t>
  </si>
  <si>
    <t xml:space="preserve">Planificación estratégica turística </t>
  </si>
  <si>
    <t xml:space="preserve">Fomento, promoción y desarrollo turístico del Valle del Cauca </t>
  </si>
  <si>
    <t>Hacia un mejoramiento de la infraestructura turística</t>
  </si>
  <si>
    <t>Valle del Cauca, región de transformación productiva y competitiva</t>
  </si>
  <si>
    <t>Integración económica y del comercio del Valle del Cauca</t>
  </si>
  <si>
    <t>Promover el desarrollo del sector Minero</t>
  </si>
  <si>
    <t>Medición Económica del Valle del Cauca</t>
  </si>
  <si>
    <t>Dinamizar los sectores productivos existentes mediante la incorporación de ciencia, tecnología, investigación, conectividad, asociatividad y fomento al emprendimiento, con el propósito de mejorar niveles de productividad y competitividad del departamento.</t>
  </si>
  <si>
    <t>Ciencia, tecnología e innovación para el desarrollo productivo</t>
  </si>
  <si>
    <t xml:space="preserve"> Fomento a la investigación y promoción del desarrollo de la innovación </t>
  </si>
  <si>
    <t>Iniciativas productivas fundamentadas en ciencia, tecnología e innovación</t>
  </si>
  <si>
    <t>Fortalecimiento de la institucionalidad para la competitividad y la innovación</t>
  </si>
  <si>
    <t>Fomento a la apropiación social del conocimiento</t>
  </si>
  <si>
    <t>Valle del Cauca Vive digital</t>
  </si>
  <si>
    <t xml:space="preserve"> Infraestructura de  conectividad digital como medio para alcanzar mayores niveles de desarrollo social y económico</t>
  </si>
  <si>
    <t xml:space="preserve">Servicios digitales para generar procesos de innovación que promuevan mayores niveles de equidad, participación y productividad </t>
  </si>
  <si>
    <t xml:space="preserve">Aplicaciones para el aprovechamiento de las innovaciones científicas y tecnológicas del mundo digital. </t>
  </si>
  <si>
    <t>Usuarios de tecnologías innovadores, productores de contenidos y promotores de desarrollos tecnológicos que permitan mayores niveles de apropiación de las TIC</t>
  </si>
  <si>
    <t xml:space="preserve">Fortalecimiento de la infraestructura de las tecnologías de la información y las telecomunicaciones. </t>
  </si>
  <si>
    <t>Infraestructura sistémica para el desarrollo y la competitividad</t>
  </si>
  <si>
    <t xml:space="preserve">Infraestructura estratégica integral para el desarrollo </t>
  </si>
  <si>
    <t xml:space="preserve">Desarrollo y puesta en funcionamiento de plan vial </t>
  </si>
  <si>
    <t>Disminuir las brechas subregionales en la distribución del ingreso y la riqueza de las poblaciones, priorizando la problemática específica de los municipios.</t>
  </si>
  <si>
    <t>Inclusión económica y social con enfoque diferencial</t>
  </si>
  <si>
    <t xml:space="preserve">Generación de ingresos para grupos poblacionales en situación de vulnerabilidad </t>
  </si>
  <si>
    <t xml:space="preserve">Emprendimiento cultural </t>
  </si>
  <si>
    <t xml:space="preserve">Competitividad agropecuaria y agroindustrial nacional e internacional. </t>
  </si>
  <si>
    <t xml:space="preserve">Apoyo a la producción, transformación y comercialización de productos agropecuarios y encadenamientos productivos  </t>
  </si>
  <si>
    <t>Apoyo a Convocatorias de proyectos agropecuarios</t>
  </si>
  <si>
    <t xml:space="preserve">Promoción de la cultura del emprendimiento y fortalecimiento de grupos asociativos y solidarios rurales y urbanos </t>
  </si>
  <si>
    <t>Fondos de reactivación económica para el desarrollo rural con equidad</t>
  </si>
  <si>
    <t>Apoyo a proyectos agropecuarios, agroindustriales y agroecoturísticos de mujer rural, joven rural, etnias y grupos vulnerables</t>
  </si>
  <si>
    <t>Mejorar la eficiencia y la eficacia de la gestión pública regional y local ante los entes nacionales e internacionales en pro del afianzamiento de los procesos de desarrollo económico y competitivo.</t>
  </si>
  <si>
    <t>Consecución de recursos y financiación para el desarrollo</t>
  </si>
  <si>
    <t>Cooperación internacional</t>
  </si>
  <si>
    <t xml:space="preserve">Crédito para el desarrollo (INFIVALLE) </t>
  </si>
  <si>
    <t>Red Pacífico</t>
  </si>
  <si>
    <t>Desarrollo Económico local y regional</t>
  </si>
  <si>
    <t>Desarrollo Empresarial</t>
  </si>
  <si>
    <t>Fortalecimiento y operatividad del Banco Social del Valle</t>
  </si>
  <si>
    <t>Direccionamiento estratégico para el desarrollo Económico Local</t>
  </si>
  <si>
    <t>COD META PROD</t>
  </si>
  <si>
    <t>NOMBRE META PRODUCTO</t>
  </si>
  <si>
    <t>MP 1110101</t>
  </si>
  <si>
    <t>Incrementar en un 15% los ingresos corrientes de libre destinación durante el cuatrienio</t>
  </si>
  <si>
    <t>MP 1110102</t>
  </si>
  <si>
    <t>Modernizar el 80% de la estructura  Física, Tecnológica y  Administrativa  de Secretaría de Hacienda durante el cuatrienio</t>
  </si>
  <si>
    <t>MP 1110201</t>
  </si>
  <si>
    <t>Cumplir en un 100% el Acuerdo de Reestructuración de Pasivos.</t>
  </si>
  <si>
    <t>MP 1110202</t>
  </si>
  <si>
    <t>Promover y  suscribir el Acuerdo de Reestructuración de Pasivos en los términos establecidos por Ley 550/99</t>
  </si>
  <si>
    <t>MP 1110203</t>
  </si>
  <si>
    <t>Trasladar 1.000 pensionados  al Seguro Social  durante el cuatrienio</t>
  </si>
  <si>
    <t>MP 1110204</t>
  </si>
  <si>
    <t>Incrementar en un millón quinientas mil botellas de 750 cc los volúmenes de venta en la empresa</t>
  </si>
  <si>
    <t>MP 1110205</t>
  </si>
  <si>
    <t xml:space="preserve">Aumentar  en un 4% los ingresos por venta del producto de la Lotería del Valle. </t>
  </si>
  <si>
    <t>MP 1110206</t>
  </si>
  <si>
    <t>Alcanzar un nivel de ventas de $11.927.248.518, en el período 2012 al 2015 en la Imprenta Departamental del Valle del Cauca</t>
  </si>
  <si>
    <t>MP 1110207</t>
  </si>
  <si>
    <t>Disminuir en un 75%  la compra de materia prima, materiales y suministros y servicios al por menor</t>
  </si>
  <si>
    <t>MP 1210101</t>
  </si>
  <si>
    <t>Realizar 7 auditorias sociales, como herramienta de acción e verificación social</t>
  </si>
  <si>
    <t>MP 1210102</t>
  </si>
  <si>
    <t>Realizar un estudio técnico para definir los factores de riesgo de corrupción</t>
  </si>
  <si>
    <t>MP 1210103</t>
  </si>
  <si>
    <t xml:space="preserve">Realizar 20 capacitaciones pedagógicas como herramienta de prevención para crear cultura de la legalidad </t>
  </si>
  <si>
    <t>MP 1210201</t>
  </si>
  <si>
    <t xml:space="preserve">Socializar  en 42 Comandos de Policía Comunitaria, Alcaldías, Veedores, Ciudadanos y Comisarías de Familia el Reglamento de Policía y Convivencia Ciudadana </t>
  </si>
  <si>
    <t>MP 1210202</t>
  </si>
  <si>
    <t>Realizar cuatro(4) campañas de desestimulo al porte de armas</t>
  </si>
  <si>
    <t>MP 1210203</t>
  </si>
  <si>
    <t>Implementar una (1)Política de Seguridad Vial en el Departamento del Valle del Cauca</t>
  </si>
  <si>
    <t>MP 1210204</t>
  </si>
  <si>
    <t>Realizar cuatro(4) campañas de Prevención en Seguridad Vial</t>
  </si>
  <si>
    <t>MP 1210205</t>
  </si>
  <si>
    <t>Coordinar  en Diez(10) Municipios focalizados del Valle del Cauca programas de Prevención de la  Violencia y el Delito en Menores de Edad</t>
  </si>
  <si>
    <t>MP 1210206</t>
  </si>
  <si>
    <t>Implementar en los sectores más vulnerables  de los 42 Municipios del Valle Un(1) Programa denominado "Valle del Cauca, unidos por un territorio en Paz".</t>
  </si>
  <si>
    <t>MP 1210207</t>
  </si>
  <si>
    <t>Desarrollar 1 (uno) capacitación anual a las autoridades indígenas en resolución de conflictos.</t>
  </si>
  <si>
    <t>MP 1210208</t>
  </si>
  <si>
    <t xml:space="preserve">1 encuentro anual interétnico entre comunidades indígenas y afrodescendientes  con el fin de subsanar las diferencias entre las comunidades. </t>
  </si>
  <si>
    <t>MP 1210209</t>
  </si>
  <si>
    <t>Cualificar  94 agentes educativos  en resolución y mediación de conflictos, priorizando los establecimientos educativos con mayor índice de violencia escolar en el periodo de gobierno.</t>
  </si>
  <si>
    <t>MP 1210210</t>
  </si>
  <si>
    <t>Cualificar 156 docentes en ciudadanía en el periodo de gobierno.</t>
  </si>
  <si>
    <t>MP 1210211</t>
  </si>
  <si>
    <t>Dotar 164 Establecimientos Educativos oficiales con material pedagógico y didáctico relacionado con la Educación en Derechos Humanos en el periodo de gobierno.</t>
  </si>
  <si>
    <t>MP 1210301</t>
  </si>
  <si>
    <t>Realización de 150 talleres comunitarios en todos los municipios del departamento, durante el periodo de gobierno</t>
  </si>
  <si>
    <t>MP 1210302</t>
  </si>
  <si>
    <t>Realizar 7 Rendiciones Públicas de Cuenta de cara a la comunidad durante el periodo de gobierno</t>
  </si>
  <si>
    <t>MP 1210303</t>
  </si>
  <si>
    <t>Rendir un informe anual a la comunidad sobre el desarrollo e implementación de la política publica social departamental</t>
  </si>
  <si>
    <t>MP 1210304</t>
  </si>
  <si>
    <t>Coordinar el desarrollo y seguimiento en un 100% a los 42 municipios del Departamento en los procesos electorales, durante el periodo de gobierno</t>
  </si>
  <si>
    <t>MP 1210305</t>
  </si>
  <si>
    <t>Lograr que 164 Establecimientos Educativos ejecuten e integren los proyectos obligatorios transversales (Convivencia, democracia y paz; Educación sexual; aprovechamiento del tiempo libre, educación ambiental) en sus proyectos educativos institucionales y en sus planes de mejoramiento institucional, en el cuatrienio.</t>
  </si>
  <si>
    <t>MP 1210401</t>
  </si>
  <si>
    <t>Fortalecer a 4  Organismos de Seguridad, Investigación, Justicia y Secretaría de Gobierno con elementos y equipos de comunicación para movilidad, operatividad y apoyo en infraestructura física en el Departamento del Valle del Cauca.</t>
  </si>
  <si>
    <t>MP 1210402</t>
  </si>
  <si>
    <t>Realizar una alianza estratégica entre ICBF, Municipios y el Departamento con el propósito de contribuir al mejoramiento de la infraestructura física para la atención al Menor infractor.</t>
  </si>
  <si>
    <t>MP 1210403</t>
  </si>
  <si>
    <t>Crear y poner en Marcha del Plan Integral de Seguridad y Convivencia</t>
  </si>
  <si>
    <t>MP 1210404</t>
  </si>
  <si>
    <t xml:space="preserve">Implementar el Plan de Vigilancia Comunitaria por Cuadrante en los Municipios del Valle </t>
  </si>
  <si>
    <t>MP 1210405</t>
  </si>
  <si>
    <t>Fortalecer el Observatorio de Seguridad Vial y de Prevención y Control de la Violencia de la Secretaría de Gobierno</t>
  </si>
  <si>
    <t>MP 1310101</t>
  </si>
  <si>
    <t>Capacitar a 4.800 servidores públicos del Departamento durante el cuatrienio</t>
  </si>
  <si>
    <t>MP 1310102</t>
  </si>
  <si>
    <t>Tramitar al menos el 60% de las investigaciones disciplinarias durante el cuatrienio</t>
  </si>
  <si>
    <t>MP 1310103</t>
  </si>
  <si>
    <t>Aumentar  en un 18% el equipo de salvamento, rescate y emergencia</t>
  </si>
  <si>
    <t>MP 1310104</t>
  </si>
  <si>
    <t>Atender el 100% de las emergencias y urgencias medicas que se presentan en la Administración Central Departamental a los funcionarios y visitantes.</t>
  </si>
  <si>
    <t>MP 1310105</t>
  </si>
  <si>
    <t>Atender el 100% de los servidores públicos que presentan riesgo ergonómico en la Administración Central Departamental</t>
  </si>
  <si>
    <t>MP 1310106</t>
  </si>
  <si>
    <t>Realizar el calculo actuarial  de 1.000 registros de  personas activas, desvinculadas y pensionadas del Departamento durante el cuatrienio.</t>
  </si>
  <si>
    <t>MP 1310107</t>
  </si>
  <si>
    <t>Implementar al 100% el Sistema de Administración de Nomina integrado al Sistema Financiero SAP</t>
  </si>
  <si>
    <t>MP 1310108</t>
  </si>
  <si>
    <t>Capacitar a 900 servidores públicos de la Administración Central Departamental en las temáticas priorizadas</t>
  </si>
  <si>
    <t>MP 1310109</t>
  </si>
  <si>
    <t>Capacitar al 100% de los servidores públicos seleccionados por dependencia, que desarrollan procesos misionales, en el diseño de políticas públicas sociales, en el marco de la ordenanza  330  de 2011, durante el período de gobierno.</t>
  </si>
  <si>
    <t>MP 1310110</t>
  </si>
  <si>
    <t>Formular un plan de capacitación orientado al diseño e implementación de políticas públicas sociales, durante el segundo año de gobierno</t>
  </si>
  <si>
    <t>MP 1310201</t>
  </si>
  <si>
    <t>Disponer de un software y hardware para la unificación de la información al 100% en la toma de decisiones, en el área de representación judicial de la Secretaría Jurídica.</t>
  </si>
  <si>
    <t>MP 1310202</t>
  </si>
  <si>
    <t>Adecuar las instalaciones locativas de la Secretaría Jurídica en un 100%,  en el período 2012 - 2015.</t>
  </si>
  <si>
    <t>MP 1310203</t>
  </si>
  <si>
    <t>Prevenir en  un 40% en materia de la prevención del daño antijurídico y la defensa judicial, a partir de la identificación de causas internas y externas de la Administración Central Departamental  en el periodo 2012-2015.</t>
  </si>
  <si>
    <t>MP 1310204</t>
  </si>
  <si>
    <t>Adecuación de 12 núcleos de servicios generales de la Torre del Palacio de San Francisco (Cuartos aire acondicionado, Baterías Sanitarias Hombres y Mujeres, Cuarto de Aseo, Cafetín y Baño Privado)</t>
  </si>
  <si>
    <t>MP 1310205</t>
  </si>
  <si>
    <t>Adecuar  8 pisos en Instalaciones  Sanitarias en el Edificio Palacio de San Francisco</t>
  </si>
  <si>
    <t>MP 1310206</t>
  </si>
  <si>
    <t>Mejorar  5 pisos  de las Instalaciones  hidráulicas y sanitarias del Edificio Palacio de San Francisco.</t>
  </si>
  <si>
    <t>MP 1310207</t>
  </si>
  <si>
    <t xml:space="preserve">Mejorar las instalaciones eléctricas en 14 de los niveles y/o pisos del Edificio Palacio de San Francisco </t>
  </si>
  <si>
    <t>MP 1310208</t>
  </si>
  <si>
    <t>Realizar labores de mantenimiento por un valor de  $ 500 millones para el Edificio San Luis, durante el periodo de gobierno.</t>
  </si>
  <si>
    <t>MP 1310209</t>
  </si>
  <si>
    <t>Actualizar el estudio de vulnerabilidad del Edificio Palacio de San Francisco a las normas de sismo resistencia vigentes NSR2010</t>
  </si>
  <si>
    <t>MP 1310210</t>
  </si>
  <si>
    <t>Levantar la Línea Base (identificación, inventario y registro) del Estado Actual de 563 Bienes Inmuebles Propiedad del Departamento.</t>
  </si>
  <si>
    <t>MP 1310211</t>
  </si>
  <si>
    <t>Legalizar 563 bienes inmuebles de propiedad del Departamento del Valle del Cauca</t>
  </si>
  <si>
    <t>MP 1310212</t>
  </si>
  <si>
    <t xml:space="preserve">Mejorar la planta física de dotación de muebles y equipos de oficina del Palacio de San Luis. </t>
  </si>
  <si>
    <t>MP 1310301</t>
  </si>
  <si>
    <t>Realizar 4 Programas de Auditorias durante el Cuatrienio.</t>
  </si>
  <si>
    <t>MP 1310302</t>
  </si>
  <si>
    <t>Realizar 4 Sesiones Bimensuales de Seguimiento y Evaluación a la Gestión durante el Cuatrienio.</t>
  </si>
  <si>
    <t>MP 1310303</t>
  </si>
  <si>
    <t>Realizar soporte, mantenimiento y actualización a los Sistemas de Información implementados durante el periodo de gobierno</t>
  </si>
  <si>
    <t>MP 1310304</t>
  </si>
  <si>
    <t xml:space="preserve">Implementar cuatro (4) nuevos sistemas de información para igual numero de procesos no sistematizados durante el periodo de gobierno </t>
  </si>
  <si>
    <t>MP 1310305</t>
  </si>
  <si>
    <t>Realizar soporte, mantenimiento y actualización a la infraestructura de conectividad existente durante el periodo de gobierno</t>
  </si>
  <si>
    <t>MP 1310306</t>
  </si>
  <si>
    <t>Adquisición y puesta en operación de Tres (3) nuevos componentes de infraestructura de conectividad durante el periodo de gobierno</t>
  </si>
  <si>
    <t>MP 1310307</t>
  </si>
  <si>
    <t>Adquisición de Doscientos (200) nuevos equipos de procesamiento electrónico de datos durante el periodo de gobierno</t>
  </si>
  <si>
    <t>MP 1310308</t>
  </si>
  <si>
    <t>Lograr un nivel de avance de implementación  ALTO  de la Estrategia de Gobierno en línea durante el periodo de gobierno</t>
  </si>
  <si>
    <t>MP 1310309</t>
  </si>
  <si>
    <t>Implementar un plan de seguridad informática en la Gobernación del Valle del Cauca  durante el periodo de gobierno</t>
  </si>
  <si>
    <t>MP 1310310</t>
  </si>
  <si>
    <t>Lograr que el 100% de los equipos de procesamiento electrónico de datos de la Gobernación del Valle operen correctamente, durante el periodo de gobierno</t>
  </si>
  <si>
    <t>MP 1310311</t>
  </si>
  <si>
    <t>Realizar (8) Auditorias: 4 integrales y 4 ICONTEC   para el Seguimiento de los Sistemas MECI y Calidad durante el periodo de Gobierno</t>
  </si>
  <si>
    <t>MP 1310312</t>
  </si>
  <si>
    <t>Incrementar en 6 el número de Servidores  públicos  certificados como Auditores Internos del Sistema de Gestión de la Calidad en el  periodo de gobierno</t>
  </si>
  <si>
    <t>MP 1310313</t>
  </si>
  <si>
    <t>Sensibilizar  al 100% de los servidores públicos el Sistema de Gestión de la Calidad y el Meci  de la Imprenta  Departamental en el cuatrienio</t>
  </si>
  <si>
    <t>MP 1310314</t>
  </si>
  <si>
    <t>Implementar el Sistema de Gestión de la Calidad (SGC) y el Modelo Estándar de Control Interno (MECI) como herramienta de gestión en el 100% de los procesos en el nivel central de la Gobernación del Valle del Cauca  en el periodo de gobierno</t>
  </si>
  <si>
    <t>MP 1310315</t>
  </si>
  <si>
    <t>Incrementar en 30 el número de funcionarios formados como Auditores Internos del Sistema de Gestión de la Calidad en el periodo de gobierno</t>
  </si>
  <si>
    <t>MP 1310316</t>
  </si>
  <si>
    <t>Sensibilizar en el Sistema Integrado de Gestión  a 800 funcionarios de la Administración Departamental en el cuatrienio</t>
  </si>
  <si>
    <t>MP 1310317</t>
  </si>
  <si>
    <t>Certificar el Sistemas de Gestión de la Calidad de la Gobernación del Valle del Cauca nivel central en el año 2015 con la NTCGP 1000</t>
  </si>
  <si>
    <t>MP 1310318</t>
  </si>
  <si>
    <t>Realizar un Estudio Técnico para el ajuste organizacional en el año 2012</t>
  </si>
  <si>
    <t>MP 1310319</t>
  </si>
  <si>
    <t>Implementar la estructura organizacional por procesos en el año 2013</t>
  </si>
  <si>
    <t>MP 1310320</t>
  </si>
  <si>
    <t xml:space="preserve">Organizar en las 21 dependencias las Tablas de Retención Documental durante el periodo de Gobierno </t>
  </si>
  <si>
    <t>MP 1310321</t>
  </si>
  <si>
    <t>Aumentar a 10 Secciones la organización física, técnica y funcional del archivo general del departamento durante el periodo de Gobierno</t>
  </si>
  <si>
    <t>MP 1310322</t>
  </si>
  <si>
    <t>Capacitar en gestión documental a 450 funcionarios de la Administración Central Departamental</t>
  </si>
  <si>
    <t>MP 1310323</t>
  </si>
  <si>
    <t>Garantizar en un 100% la sostenibilidad y el mejoramiento continuo del Sistema Integrado de Gestión de Calidad en el Canal Regional Telepacífico</t>
  </si>
  <si>
    <t>MP 1310324</t>
  </si>
  <si>
    <t>Mantener en un 100% la eficacia de la implementación del Modelo Estándar de Control Interno MECI en el Canal Regional Telepacífico</t>
  </si>
  <si>
    <t>MP 1310325</t>
  </si>
  <si>
    <t>Contar con 5 subsistemas de información funcionando y apoyando la gestión de la Secretaria de Educación Departamental en el periodo de gobierno.</t>
  </si>
  <si>
    <t>MP 1310326</t>
  </si>
  <si>
    <t>Fortalecer los procesos  de gestión  documental de historias laborales (8,000), archivos de gestión (16 oficinas) y fondos acumulados (2) de la S.E.D., para su optima conservación y consulta en el periodo de gobierno.</t>
  </si>
  <si>
    <t>MP 1310327</t>
  </si>
  <si>
    <t>Dos mantenimientos de la plataforma tecnológica de la S.E.D. para el optimo funcionamiento de los procesos  de gestión de calidad,  en el periodo de gobierno.</t>
  </si>
  <si>
    <t>MP 1310328</t>
  </si>
  <si>
    <t>Brindar asistencia y acompañamiento a 164 Establecimientos Educativos oficiales para el fortalecimiento de su capacidad de gestión en el periodo de gobierno.</t>
  </si>
  <si>
    <t>MP 1310329</t>
  </si>
  <si>
    <t>Fortalecer los procesos administrativos / pedagógicos de los 8 grupos de apoyo a la gestión educativa municipal GAGEMs y al grupo de apoyo a la gestión educativa indígena GAGEI en el periodo de gobierno.</t>
  </si>
  <si>
    <t>MP 1310330</t>
  </si>
  <si>
    <t>Mejorar el 100% de las instalaciones locativas, tecnológicas y de logística de la oficina de Pasaportes, durante el periodo de gobierno.</t>
  </si>
  <si>
    <t>MP 1310331</t>
  </si>
  <si>
    <t>Garantizar en un 100% el registro, captura de datos del ciudadano solicitante y entrega de pasaportes personalizados, durante el periodo 2012 - 2015</t>
  </si>
  <si>
    <t>MP 1310401</t>
  </si>
  <si>
    <t xml:space="preserve">Coordinar y/o realizar 58 eventos entre el Gobierno Departamental e instancias del orden nacional  que apoyen la gestión del Gobierno Dptal  </t>
  </si>
  <si>
    <t>MP 1310402</t>
  </si>
  <si>
    <t>Promover la modernización administrativa en los 42 municipios a través de lineamientos y políticas de desarrollo para la implementación del Sistema departamental de Archivos durante el periodo de gobierno</t>
  </si>
  <si>
    <t>MP 1310403</t>
  </si>
  <si>
    <t>Asesorar, asistir y evaluar a 42 municipios en la ejecución de los recursos del sistema general de participaciones.</t>
  </si>
  <si>
    <t>MP 1310404</t>
  </si>
  <si>
    <t>Asesorar, asistir y evaluar  a 42 municipios en procesos de planificación local.</t>
  </si>
  <si>
    <t>MP 1310405</t>
  </si>
  <si>
    <t>Asesorar, asistir y evaluar  a 42 en presupuestación, viabilidad financiera y desempeño fiscal.</t>
  </si>
  <si>
    <t>MP 1310406</t>
  </si>
  <si>
    <t>Brindar capacitación y asesoría al 100% de los municipios y entidades del orden departamental sobre la gestión, la identificación, estructuración y el seguimiento de proyectos  para contribuir al mejoramiento de la planificación y asignación de recursos de inversión pública en el Valle del Cauca.</t>
  </si>
  <si>
    <t>MP 1310407</t>
  </si>
  <si>
    <t>Realizar en un 100% la evaluación y seguimiento selectivo a los proyectos prioritarios de inversión registrados en el Banco de Programas y Proyectos del Departamento, durante el período 2012-2015.</t>
  </si>
  <si>
    <t>MP 1310408</t>
  </si>
  <si>
    <t>Realizar 7 eventos subregionales para capacitar y asesorar técnicamente a los 42 municipios del Valle en temas relacionados con estratificación socioeconómica en el cuatrienio</t>
  </si>
  <si>
    <t>MP 1310409</t>
  </si>
  <si>
    <t>Promover la revisión general del proceso de estratificación socioeconómica de cinco (5) municipios del Valle del cauca durante el cuatrienio.</t>
  </si>
  <si>
    <t>MP 1310410</t>
  </si>
  <si>
    <t>Capacitar, asesorar y asistir técnicamente a los 42 municipios del Valle del Cauca en los temas relacionados con el SISBEN</t>
  </si>
  <si>
    <t>MP 1310411</t>
  </si>
  <si>
    <t>Brindar asistencia técnica a las 42 administraciones municipales, en el diseño y aplicación de políticas sociales</t>
  </si>
  <si>
    <t>MP 1310501</t>
  </si>
  <si>
    <t>Realizar 120 comunicados de prensa  y/o audiovisuales sobre la gestión del Gobierno departamental y promover la cultura e identidad vallecaucana.</t>
  </si>
  <si>
    <t>MP 1310502</t>
  </si>
  <si>
    <t xml:space="preserve">Emitir 2920 programas dirigidos a servidores públicos y a la población vallecaucana </t>
  </si>
  <si>
    <t>MP 1310503</t>
  </si>
  <si>
    <t xml:space="preserve">Realizar 4 campañas publicitarias para mejorar la imagen institucional. </t>
  </si>
  <si>
    <t>MP 2110101</t>
  </si>
  <si>
    <t>Cooperar con la secretaria de educación y de salud  para el ofrecimiento de complementos nutricionales al 100% de los niños de primera infancia, en preescolar pertenecientes a las I.E. oficiales de los municipios en situación de desnutrición aguda, durante el periodo de gobierno.</t>
  </si>
  <si>
    <t>MP 2110102</t>
  </si>
  <si>
    <t xml:space="preserve">Implementar anualmente un plan de medios en salud oral  para la primera infancia en 5 municipios priorizados. durante el período de gobierno. </t>
  </si>
  <si>
    <t>MP 2110103</t>
  </si>
  <si>
    <t>Beneficiar a 6.300  infantes entre 0 a 5 años,  con programas de  estimulación temprana , durante el periodo 2012-2015</t>
  </si>
  <si>
    <t>MP 2110104</t>
  </si>
  <si>
    <t xml:space="preserve">Atender anualmente  como mínimo durante 90 días a 80,758 niños y niñas de los establecimientos educativos públicos del departamento, en los términos señalados en la Ley 1176/07, con el programa de fortalecimiento escolar, durante el período de gobierno.  </t>
  </si>
  <si>
    <t>MP 2110105</t>
  </si>
  <si>
    <t>Brindar a  8.400  niños y niñas entre 5 y 12 años vacaciones recreativa,  en los parques de Recreavalle, durante el periodo 2012-2015.</t>
  </si>
  <si>
    <t>MP 2110106</t>
  </si>
  <si>
    <t>Implementar y mejorar  en 7 municipios priorizados las redes sociales de apoyo a salud sexual y reproductiva  con énfasis en Prevención Espacios Adolescentes-EA- (S.AMG), Infecciones de Transmisión Sexual-ITS, atención con enfoque diferencial, Promoción de Derechos SR y Violencia Sexual-VIFSX en el periodo de gobierno.</t>
  </si>
  <si>
    <t>MP 2110107</t>
  </si>
  <si>
    <t xml:space="preserve">Capacitar   a 840  jóvenes entre 18 y 26 años, en emprendimientos recreativos, durante el periodo 2012-2015. </t>
  </si>
  <si>
    <t>MP 2110108</t>
  </si>
  <si>
    <t xml:space="preserve">Realizar intervenciones de promoción de estilos de vida  y prevención de riesgos  de la salud en los 5  municipios de categorías 4,5 y 6, con mayor problemática según resultados del tamizaje para detección temprana del  riesgo cardiovascular  en la  Población  Mayor de 35 años, durante el período de gobierno. </t>
  </si>
  <si>
    <t>MP 2110109</t>
  </si>
  <si>
    <t xml:space="preserve">Mantener  en los 13 municipios priorizados  la estrategia de hábitos y estilos de vida saludable  durante  el período de gobierno </t>
  </si>
  <si>
    <t>MP 2110110</t>
  </si>
  <si>
    <t xml:space="preserve">Promocionar en los 42 municipios las Guías alimentarias  durante el período de gobierno. </t>
  </si>
  <si>
    <t>MP 2110111</t>
  </si>
  <si>
    <t xml:space="preserve">Asistir técnicamente a  4 municipios priorizado en Tuberculosis  (Cali, Buenaventura, Bolívar y el Dovio) la Implementación del componente   de abogacía, comunicación y movilización social para el control de Tuberculosis, durante el período de gobierno. </t>
  </si>
  <si>
    <t>MP 2110112</t>
  </si>
  <si>
    <t>Asistir técnicamente a 42   municipios en el fortalecimiento de espacios  intersectoriales para la atención integral en salud y el mejoramiento de la calidad de vida de las poblaciones especiales - Articulación con Red Unidos y otras instituciones y/o estrategias, durante el período de gobierno.</t>
  </si>
  <si>
    <t>MP 2110113</t>
  </si>
  <si>
    <t>Concurrir a 15  Municipios priorizados para el  cumplimiento de Autos de la Corte Constitucional, Sentencias y otras medidas judiciales, durante el período de gobierno.</t>
  </si>
  <si>
    <t>MP 2110114</t>
  </si>
  <si>
    <t>Realizar una convocatoria anual para la implementación de huertas productivas en las instituciones educativas rurales  y restaurantes escolares que permitan la obtención de alimentos saludables y nutritivos</t>
  </si>
  <si>
    <t>MP 2110115</t>
  </si>
  <si>
    <t>Mantener el cupo de 6 becas  en los programas académicos ofertados por Bellas Artes a beneficio de las minorías étnicas y desplazados, anualmente</t>
  </si>
  <si>
    <t>MP 2110116</t>
  </si>
  <si>
    <t>Incrementar en 200 el número de procesos socioeconómicos apoyados para superación de la pobreza extrema con poblaciones y en zonas priorizadas, durante el período de gobierno</t>
  </si>
  <si>
    <t>MP 2110117</t>
  </si>
  <si>
    <t>Formar 65 docentes en  Atención Integral a la primera infancia (docentes del nivel pre-escolar) en el periodo de gobierno.</t>
  </si>
  <si>
    <t>MP 2110118</t>
  </si>
  <si>
    <t>Ofrecer 80 cupos por año en el nivel pre-escolar sector oficial para la atención educativa de niños y niñas de cuatro años de edad.</t>
  </si>
  <si>
    <t>MP 2110119</t>
  </si>
  <si>
    <t>Suministrar  995.522  raciones  de desayunos  escolares a estudiantes del nivel preescolar priorizando la población en situación de vulnerabilidad, en el periodo de gobierno.</t>
  </si>
  <si>
    <t>MP 2110120</t>
  </si>
  <si>
    <t>Beneficiar  anualmente 3.660 estudiantes de primaria de la zona rural con  transporte escolar ,  durante el periodo de gobierno.</t>
  </si>
  <si>
    <t>MP 2110121</t>
  </si>
  <si>
    <t>Suministrar  6.662.125 raciones  de desayunos  escolares a estudiantes de básica primaria durante el periodo de gobierno.</t>
  </si>
  <si>
    <t>MP 2110122</t>
  </si>
  <si>
    <t xml:space="preserve"> Cubrir el 11.55% de los niños y las niñas con actividades de recreación y deporte anualmente</t>
  </si>
  <si>
    <t>MP 2110123</t>
  </si>
  <si>
    <t>Atender el 29.75% de hombres y mujeres adolescentes anualmente con servicios de deporte escolar, recreación y actividad física</t>
  </si>
  <si>
    <t>MP 2110124</t>
  </si>
  <si>
    <t xml:space="preserve"> Brindar actividades recreativas para 152.697 adolescentes entre 12 y 18 años durante el año 2012</t>
  </si>
  <si>
    <t>MP 2110125</t>
  </si>
  <si>
    <t>Brindar a  8.400 adolescentes entre 12 y 18 años vacaciones recreativas durante el periodo 2013-2015.</t>
  </si>
  <si>
    <t>MP 2110126</t>
  </si>
  <si>
    <t xml:space="preserve"> Brindar al 7.7% de los jóvenes oferta y acceso a bienes y servicios de deporte de rendimiento, recreación y actividad física</t>
  </si>
  <si>
    <t>MP 2110127</t>
  </si>
  <si>
    <t>Ofrecer 360 cupos  escolares en los programas de educación artística en danza dirigidos por Incolballet para niños de 6 a 12 años.</t>
  </si>
  <si>
    <t>MP 2110128</t>
  </si>
  <si>
    <t>Ofrecer 190 cupos escolares en los programas de educación artística en danza dirigidos  por Incolballet para adolescentes</t>
  </si>
  <si>
    <t>MP 2110129</t>
  </si>
  <si>
    <t>Dirigir el 50% de las funciones artísticas en danza realizadas anualmente por Incolballet  a la  población  escolar</t>
  </si>
  <si>
    <t>MP 2110130</t>
  </si>
  <si>
    <t xml:space="preserve">Orientar el 60% de los cupos anuales escolares de educación formal y continuada en danza  a estudiantes pertenecientes a comunidades vulnerables </t>
  </si>
  <si>
    <t>MP 2110131</t>
  </si>
  <si>
    <t>Beneficiar 521 estudiantes de básica secundaria de la zona rural con  transporte escolar año 2012.</t>
  </si>
  <si>
    <t>MP 2110132</t>
  </si>
  <si>
    <t>Apoyar 200 grupos de investigación ONDAS realizados por alumnos de los establecimientos  educativos oficiales en el periodo de gobierno.</t>
  </si>
  <si>
    <t>MP 2110133</t>
  </si>
  <si>
    <t>Beneficiar 323 estudiantes de Educación Media de la zona rural con  transporte escolar en el año 2012.</t>
  </si>
  <si>
    <t>MP 2110134</t>
  </si>
  <si>
    <t>Beneficiar a los mejores estudiantes del último grado de educación media con 400 cupos en educación superior a través de los Centros Regionales de Educación Superior  -(CERES), en el periodo de gobierno</t>
  </si>
  <si>
    <t>MP 2110135</t>
  </si>
  <si>
    <t>Ejecutar anualmente el proyecto de formación artística "Después de Clases" desde el primer año de gobierno</t>
  </si>
  <si>
    <t>MP 2110136</t>
  </si>
  <si>
    <t>Implementar anualmente el Proyecto Departamental de formación en Gestión Cultural durante el periodo de gobierno</t>
  </si>
  <si>
    <t>MP 2110137</t>
  </si>
  <si>
    <t>Capacitar  el resguardo indígena del Batatal Cañón de Garrapatas por componentes  como labor de extensión del INTEP:</t>
  </si>
  <si>
    <t>MP 2110405</t>
  </si>
  <si>
    <t>Capacitar a 400 jóvenes indígenas entre 18 y 26 años, en  emprendimiento recreativos, durante el  periodo 2012-2015</t>
  </si>
  <si>
    <t>MP 2110406</t>
  </si>
  <si>
    <t>Implementar un (1) proyecto  cultural dirigido a población indígena del Departamento, durante cada año de gobierno</t>
  </si>
  <si>
    <t>MP 2110407</t>
  </si>
  <si>
    <t>Formar 54 docentes en  proyectos etnoeducativos indígenas en el marco del Sistema Educativo Indígena Propio - SEIP en el periodo de gobierno.</t>
  </si>
  <si>
    <t>MP 2110408</t>
  </si>
  <si>
    <t>Aumentar a 2.937 l (29) la matricula oficial de la población indígena registrada en el aplicativo SIMAT en el periodo de gobierno.</t>
  </si>
  <si>
    <t>MP 2110409</t>
  </si>
  <si>
    <t>Promover el acceso a la vivienda a 300 hogares de pueblos indígenas</t>
  </si>
  <si>
    <t>MP 2110501</t>
  </si>
  <si>
    <t xml:space="preserve">Realizar 4 (cuatro)  diplomados de formación  para adolescentes afros en diferentes temas de formación académica, cultural y de educación sexual. </t>
  </si>
  <si>
    <t>MP 2110502</t>
  </si>
  <si>
    <t>Celebrar anualmente las fechas conmemorativas de las comunidades afrodescendientes en el Departamento.</t>
  </si>
  <si>
    <t>MP 2110503</t>
  </si>
  <si>
    <t xml:space="preserve">Capacitar a 400  jóvenes afrodescendientes entre 18 y 26 años en  emprendimiento Recreativos , durante el periodo d de gobierno 2012-2015. </t>
  </si>
  <si>
    <t>MP 2110504</t>
  </si>
  <si>
    <t>Ofrecer un concierto anual del grupo profesional Banda Departamental a beneficio de la población afrocolombiana</t>
  </si>
  <si>
    <t>MP 2110505</t>
  </si>
  <si>
    <t>Realizar anualmente una función de títeres con el grupo profesional de Bellas Artes, con temática para la población afrocolombiana.</t>
  </si>
  <si>
    <t>MP 2110506</t>
  </si>
  <si>
    <t>Realizar una asesoría a grupos de etnoeducadores afro dirigido por Bellas Artes.</t>
  </si>
  <si>
    <t>MP 2110507</t>
  </si>
  <si>
    <t>Formar 215 docentes en  Cátedra y Proyecto Afro en el periodo de gobierno.</t>
  </si>
  <si>
    <t>MP 2110508</t>
  </si>
  <si>
    <t>Aumentar a 16.796  (116) la matricula oficial de la población afrocolombianas registrada en el aplicativo SIMAT en el periodo de gobierno</t>
  </si>
  <si>
    <t>MP 2110509</t>
  </si>
  <si>
    <t>Promover el acceso a vivienda a 600 hogares de comunidades afrodescendientes.</t>
  </si>
  <si>
    <t>MP 2110601</t>
  </si>
  <si>
    <t>Brindar asistencia técnica a 42 Direcciones Locales de Salud-DLS y  30 Empresas Promotoras de Salud- EPS en la estrategia Maternidad Segura y Detección de alteraciones en el Embarazo en el periodo de gobierno.</t>
  </si>
  <si>
    <t>MP 2110602</t>
  </si>
  <si>
    <t>Monitorear 30 de las  Empresas Promotoras de Salud  en el cumplimiento de la norma técnica establecida para el control prenatal en el periodo de gobierno.</t>
  </si>
  <si>
    <t>MP 2110603</t>
  </si>
  <si>
    <t xml:space="preserve">Implementar   en 42 municipios del departamento la  estrategia de prevención positiva de Infecciones de Transmisión Sexual con enfoque diferencial, promoción de Derecho SR en grupos clave al año 2015 </t>
  </si>
  <si>
    <t>Asistir técnicamente al 100% de las DLS en la implementación de estrategias de prevención de VIF-VSX en población de 0a19 años.</t>
  </si>
  <si>
    <t>MP 2110613</t>
  </si>
  <si>
    <t>Implementar una estrategia Departamental de TICs sobre promoción de buen trato y prevención de VIF-VSX en primera infancia concertada y ejecutada intersectorialmente en los municipios.</t>
  </si>
  <si>
    <t>MP 2110614</t>
  </si>
  <si>
    <t>Capacitar  96 Equipos de Salud de las   DLS, ESE del nivel I y II del Departamento del Valle del Cauca, en  las normas y guías de atención para el manejo de la hipertensión arterial, diabetes y Enfermedad Renal Crónica durante el periodo de gobierno.</t>
  </si>
  <si>
    <t>MP 2110615</t>
  </si>
  <si>
    <t xml:space="preserve">Diseñar e Implementar en los 41 municipios  la estrategia de hábitos y estilos de vida saludable  durante  el período de gobierno. </t>
  </si>
  <si>
    <t>MP 2110616</t>
  </si>
  <si>
    <t xml:space="preserve"> Implementar en los 42 municipios, estrategias de promoción de la salud, prevención y control de los  factores de riesgo y de la enfermedad crónica, según resultados de la medición de los factores de riesgo de la ECNT, con representatividad del Departamento </t>
  </si>
  <si>
    <t>MP 2110617</t>
  </si>
  <si>
    <t>Realizar concurrencia en los 35  municipios de categorías 4,5 y 6, con el tamizaje para detección temprana del  riesgo cardiovascular e implementación de estrategias para prevención de este riesgo en la  Población  Mayor de 35 años</t>
  </si>
  <si>
    <t>MP 2110618</t>
  </si>
  <si>
    <t xml:space="preserve">Diseñar y promocionar en los 42 municipios, una política pública para promover  Estilos de Vida Saludables y prevención de la enfermedad crónica y cáncer  en el Departamento del Valle del Cauca, </t>
  </si>
  <si>
    <t>MP 2110619</t>
  </si>
  <si>
    <t xml:space="preserve">Fortalecer el Banco de Ayudas Técnicas para el manejo de la discapacidad por Enfermedades Crónicas </t>
  </si>
  <si>
    <t>MP 2110620</t>
  </si>
  <si>
    <t>Asistir técnicamente con monitoreo y seguimiento para  el cumplimiento de la notificación obligatoria,  a las 42 Direcciones Locales de Salud  durante el período de gobierno</t>
  </si>
  <si>
    <t>MP 2110621</t>
  </si>
  <si>
    <t>Asistir técnicamente a las 42 Direcciones Locales de Salud  para el fortalecimiento de la gestión del sistema de Vigilancia en salud publica según competencias, durante el período de Gobierno</t>
  </si>
  <si>
    <t>Asistir  técnicamente  a 42 municipios en la promoción de convivencia pacifica y ciudadana desde la  Atención Psicosocial y salud mental a víctimas de la violencia en contexto social,  político, familiar y educativo.</t>
  </si>
  <si>
    <t>MP 2110636</t>
  </si>
  <si>
    <t>Asistir  técnicamente  a 42 DLS, 56 ESE y 30 EAPB en la inclusión del sistema obligatorio de gestión de calidad en los  servicios de  salud mental  dentro de los Planes de Salud Mental integrales.</t>
  </si>
  <si>
    <t>MP 2110637</t>
  </si>
  <si>
    <t>Mejorar la infraestructura física  del  Hospital Psiquiátrico en 12.000 mt2 (urgencias, salas infantil, geriátrica, consumidores, TEC, imagenología, neuropsiquiatría) durante el cuatrienio.</t>
  </si>
  <si>
    <t>MP 2110638</t>
  </si>
  <si>
    <t>Implementar y mejorar del  Hospital Psiquiátrico servicios extramurales a 1.000 pacientes (hospital en casa, médico itinerante, tele - siquiatría,  programa de intervención social y comunitaria, vehículos de atención especial) durante el cuatrienio</t>
  </si>
  <si>
    <t>MP 2110639</t>
  </si>
  <si>
    <t>Implementar los mecanismos para  la acreditación en salud, la certificación de calidad y el MECI,  en el Hospital Psiquiátrico Universitario del Valle durante el cuatrienio.</t>
  </si>
  <si>
    <t>MP 2110640</t>
  </si>
  <si>
    <t>Implementar  anualmente un plan de medios para el autocuidado de la salud oral en el menor de un año, primera infancia  y en la adolescencia</t>
  </si>
  <si>
    <t>MP 2110641</t>
  </si>
  <si>
    <t>Realizar anualmente al 100% de los municipios,   difusión  de la norma técnica de atención preventiva en salud bucal y guías de atención, durante el período de gobierno</t>
  </si>
  <si>
    <t>MP 2110642</t>
  </si>
  <si>
    <t>Implementar en 4 ESES de  4 municipios del Departamento del Valle el sistema de información en salud oral que fue diseñado y probado en la vigencia 2011.</t>
  </si>
  <si>
    <t>MP 2110643</t>
  </si>
  <si>
    <t xml:space="preserve">Implementar en 20 ESES del departamento del  Valle del Cauca la estrategia AIEPI SALUD BUCAL </t>
  </si>
  <si>
    <t>MP 2110644</t>
  </si>
  <si>
    <t>Implementar en 16 ESES del departamento la Estrategia Clínica del Bebe,</t>
  </si>
  <si>
    <t>MP 2110645</t>
  </si>
  <si>
    <t>Concurrir a 20 municipios con personal profesional en odontología idóneo para la planeación de las acciones de salud oral .</t>
  </si>
  <si>
    <t>MP 2110646</t>
  </si>
  <si>
    <t>Asistir técnicamente a la 42 Direcciones Locales de Salud  para la Implementación del Plan Estratégico Valle Libre de Tuberculosis, con enfoque diferencial.</t>
  </si>
  <si>
    <t>MP 2110647</t>
  </si>
  <si>
    <t>Monitorear a las 46  Empresas Sociales del Estado de Baja Complejidad en la implementación de la estrategia de tratamiento acortado supervisado (TAES)  para el control de la tuberculosis, con enfoque diferencial</t>
  </si>
  <si>
    <t>MP 2110648</t>
  </si>
  <si>
    <t>Asistir técnicamente al 100% de las Direcciones Locales de Salud que reportan casos de lepra para su adecuado Control, con enfoque diferencial</t>
  </si>
  <si>
    <t>MP 2110649</t>
  </si>
  <si>
    <t>Realizar estudios de convivientes al 100% de casos nuevos de lepra, con enfoque diferencial</t>
  </si>
  <si>
    <t>MP 2110650</t>
  </si>
  <si>
    <t xml:space="preserve">Asistir Técnicamente a 42  DLS  para la implementación de acciones de salud pública con la estrategia de Atención Primaria en Salud, </t>
  </si>
  <si>
    <t>MP 2110651</t>
  </si>
  <si>
    <t>Asistir técnicamente a 42   municipios en el fortalecimiento de espacios  intersectoriales para la atención integral en salud y el mejoramiento de la calidad de vida de las poblaciones especiales - Articulación con Red Unidos y otras instituciones y/o estrategias.</t>
  </si>
  <si>
    <t>MP 2110652</t>
  </si>
  <si>
    <t>Realizar talleres de Asesoría para la atención preventiva de la población anciana y el fortalecimiento del Sistema Indígena y ancestral</t>
  </si>
  <si>
    <t>MP 2110653</t>
  </si>
  <si>
    <t>Concurrir a 15  Municipios priorizados para el  cumplimiento de Autos de la Corte Constitucional, Sentencias y otras medidas judiciales</t>
  </si>
  <si>
    <t>MP 2110654</t>
  </si>
  <si>
    <t>Realizar el control integrado en las  localidades que producen el 80% de la carga de la enfermedad por malaria. (Línea base 2011: 26 localidades. Año atípico)</t>
  </si>
  <si>
    <t>MP 2110655</t>
  </si>
  <si>
    <t>Contribuir a disminuir en un 40% respecto al año anterior, la tasa  x 100.000 habitantes de morbilidad por Malaria. (Línea de base 2011: 288 x 100 mil hab.)</t>
  </si>
  <si>
    <t>MP 2110656</t>
  </si>
  <si>
    <t>Mantener el Índice Parasitario Anual de malaria (IPA) menor a 10. (Línea base 2011: 3)</t>
  </si>
  <si>
    <t>MP 2110657</t>
  </si>
  <si>
    <t>Realizar en los 42 municipios, el control integrado para la prevención del dengue. (Línea de base 2011: 42 municipios)</t>
  </si>
  <si>
    <t>MP 2110658</t>
  </si>
  <si>
    <t>Identificar y controlar oportunamente como mínimo el 90% de los brotes. (Línea de base 2011: 100%)</t>
  </si>
  <si>
    <t>MP 2110659</t>
  </si>
  <si>
    <t>Identificar, intervenir y atender el 90% de los brotes por leishmaniasis  presentados en el departamento. (Línea de base 2011: 16).</t>
  </si>
  <si>
    <t>MP 2110660</t>
  </si>
  <si>
    <t xml:space="preserve"> Asistir técnicamente  a las 42  de las Direcciones Locales de Salud el cumplimiento de  las coberturas útiles de vacunación antirrábica canina y felina. (Línea de base 2011)</t>
  </si>
  <si>
    <t>MP 2110661</t>
  </si>
  <si>
    <t>Realizar vigilancia epidemiológica al 80% de los accidentes rábicos por mordedura de caninos y felinos ( línea base 2011: 6183 animales mordidos)</t>
  </si>
  <si>
    <t>MP 2110662</t>
  </si>
  <si>
    <t>Implementar un Plan de medios departamental para la promoción de la salud y calidad de vida en el ámbito laboral informal</t>
  </si>
  <si>
    <t>MP 2110663</t>
  </si>
  <si>
    <t xml:space="preserve">Acompañar a 33 municipios priorizados, para la caracterización de la población trabajadora informal </t>
  </si>
  <si>
    <t>MP 2110664</t>
  </si>
  <si>
    <t xml:space="preserve">Implementar en los 42 municipios el Sistema Obligatorio de Garantía de la calidad en Salud Ocupacional </t>
  </si>
  <si>
    <t>MP 2110665</t>
  </si>
  <si>
    <t>Asistir técnicamente a las 42 Direcciones Locales de Salud en  la elaboración  y seguimiento a  planes de trabajo para la prevención, vigilancia y control de riesgos profesionales, durante el período de gobierno.</t>
  </si>
  <si>
    <t>MP 2110701</t>
  </si>
  <si>
    <t>Realizar  cuatro campañas  de promoción  de  la cultura del aseguramiento y protección de la salud  para la afiliación al Sistema General de Aseguramiento Social  en Salud-SGSSS, en el cuatrienio.</t>
  </si>
  <si>
    <t>MP 2110702</t>
  </si>
  <si>
    <t xml:space="preserve">Realizar en las 42 Direcciones Locales de Salud seguimiento a la gestión del aseguramiento anualmente </t>
  </si>
  <si>
    <t>MP 2110703</t>
  </si>
  <si>
    <t xml:space="preserve">Cofinanciar con recursos de  rentas cedidas el 12% de  la continuidad a la afiliación de la población al régimen subsidiado  </t>
  </si>
  <si>
    <t>MP 2110704</t>
  </si>
  <si>
    <t xml:space="preserve">Realizar en los 42 municipios seguimiento anual  al flujo recursos ejecutados  que cofinancian la afiliación al régimen subsidiado </t>
  </si>
  <si>
    <t>MP 2110705</t>
  </si>
  <si>
    <t>Brindar anualmente asesoria y asistencia técnica a las 42 Direcciones Locales de Salud- DLS en el marco normativo del aseguramiento, incluyendo la especificidad de poblaciones especiales.</t>
  </si>
  <si>
    <t>MP 2110706</t>
  </si>
  <si>
    <t>Contratar con 40 prestadores de baja, mediana y alta complejidad la atención en salud de la población vallecaucana y víctimas de la violencia.</t>
  </si>
  <si>
    <t>MP 2110707</t>
  </si>
  <si>
    <t>Atender el 100%  de  la demanda de la atención   inicial de urgencias médicas en la  población vallecaucana</t>
  </si>
  <si>
    <t>MP 2110708</t>
  </si>
  <si>
    <t>Contratar  en 100% con hospitales de  mediana y alta complejidad la atención en salud mental  a población vallecaucana incluyendo inimputables</t>
  </si>
  <si>
    <t>MP 2110709</t>
  </si>
  <si>
    <t>Realizar auditoría d de la calidad al 100% de  la contratación de prestación de servicios de salud   (seguimiento y monitoreo a la gestión de las ESE)</t>
  </si>
  <si>
    <t>MP 2110710</t>
  </si>
  <si>
    <t>Mantener la red complementaria de servicios de salud para la contratación de  la prestación de Servicios de Salud de eventos NO POS especializados y la referencia y contrarreferencia</t>
  </si>
  <si>
    <t>MP 2110711</t>
  </si>
  <si>
    <t xml:space="preserve"> Atender el 95% de las solicitudes de prestación de servicios de salud y de donación y trasplantes de órganos, oportunamente a través de la red publica </t>
  </si>
  <si>
    <t>MP 2110712</t>
  </si>
  <si>
    <t xml:space="preserve"> Implementar  en Dos hospitales universitarios planes para el mejoramiento de la infraestructura y dotación de equipos tecnológicos</t>
  </si>
  <si>
    <t>MP 2110713</t>
  </si>
  <si>
    <t>Implementar en 56 ESE del departamento  con planes  para el mejoramiento de la infraestructura y dotación de equipos tecnológicos</t>
  </si>
  <si>
    <t>MP 2110714</t>
  </si>
  <si>
    <t>Realizar Asistencia técnica  al 85% de las ESEs del Departamento para el fortalecimiento del Sistema Obligatorio de la Garantía de la Calidad durante el periodo de gobierno</t>
  </si>
  <si>
    <t>MP 2110715</t>
  </si>
  <si>
    <t>Implementar el proyecto para el desarrollo de Telemedicina en la Red de Prestadores públicos en el Departamento del Valle del Cauca</t>
  </si>
  <si>
    <t>MP 2110716</t>
  </si>
  <si>
    <t>Conformar y operativizar  una mesa  de trabajo en las 5 Regiones del Departamento  para la implementación de las redes integradas e integrales de servicios de salud durante el periodo de gobierno. **</t>
  </si>
  <si>
    <t>MP 2110717</t>
  </si>
  <si>
    <t>Realizar un (1) estudio de factibilidad para la implementación de la Medicina Alternativa en el Departamento en el periodo de gobierno.</t>
  </si>
  <si>
    <t>MP 2110801</t>
  </si>
  <si>
    <t>Implementar  en un 100%  el Plan mejoramiento de las capacidades técnicas del talento humano, en las competencias departamentales de salud</t>
  </si>
  <si>
    <t>MP 2110802</t>
  </si>
  <si>
    <t xml:space="preserve"> Implementar en   un 100% el  plan  de mejoramiento de la infraestructura física de la Secretaría Departamental de Salud</t>
  </si>
  <si>
    <t>MP 2110803</t>
  </si>
  <si>
    <t>Brindar asistencia técnica a las 42 DLS para la acreditación en Salud, en el marco del SOGC</t>
  </si>
  <si>
    <t>MP 2110804</t>
  </si>
  <si>
    <t>MP 2110805</t>
  </si>
  <si>
    <t xml:space="preserve">Asistir Técnicamente a los 42 municipios en la elaboración, monitoreo y seguimiento de  los Planes Territoriales de Salud </t>
  </si>
  <si>
    <t>MP 2110806</t>
  </si>
  <si>
    <t xml:space="preserve">Asistir Técnicamente a las 42 DLS y 30 EPS en la implementación de los planes de salud/ plan decenal y fortalecimiento de sus capacidades para  el cumplimiento de sus    competencias  </t>
  </si>
  <si>
    <t>MP 2110807</t>
  </si>
  <si>
    <t>Implementar un Modelo de prestación de servicios de salud individuales y colectivos  con enfoque diferencial basado en las estrategias de Atención Primaria en Salud -APS y Entornos Saludables</t>
  </si>
  <si>
    <t>MP 2110808</t>
  </si>
  <si>
    <t xml:space="preserve">Asistir técnicamente a las 42 Direcciones Locales de Salud, 56 Empresas Sociales de Estado y 30 Empresas Promotoras de Salud en el componente de participación y control social </t>
  </si>
  <si>
    <t>MP 2110809</t>
  </si>
  <si>
    <t>Implementar en un 85% las fases del plan   para el sistema de  acreditación de la Secretaría Departamental</t>
  </si>
  <si>
    <t>MP 2110810</t>
  </si>
  <si>
    <t>Implementar en un 85% las fases del  plan de fortalecimiento y Desarrollo institucional de la SSD , DLS y la red de  prestadores para el cumplimiento de las competencias en el  período de gobierno</t>
  </si>
  <si>
    <t>MP 2110811</t>
  </si>
  <si>
    <t>Validar y ajustar un diagnóstico de salud para el plan decenal de salud.</t>
  </si>
  <si>
    <t>MP 2110812</t>
  </si>
  <si>
    <t>Concertar con actores del Sistema de Salud, sectores y comunidad, el plan decenal de salud del departamento del valle en el marco del plan decenal de salud nacional</t>
  </si>
  <si>
    <t>MP 2110813</t>
  </si>
  <si>
    <t>Plan de inspección, vigilancia y control a los actores del Sistema General de Seguridad Social, implementado en un 100%</t>
  </si>
  <si>
    <t>MP 2110814</t>
  </si>
  <si>
    <t>Plan de auditoria y seguimiento a los recursos del Sistema General de Seguridad Social en Salud, implementado en un 100%</t>
  </si>
  <si>
    <t>MP 2110901</t>
  </si>
  <si>
    <t>Beneficiar anualmente a 1314 estudiantes con programas de educación superior especializados en arte con cumplimiento pleno de requisitos de calidad del Ministerio de Educación (Bellas Artes)</t>
  </si>
  <si>
    <t>MP 2110902</t>
  </si>
  <si>
    <t>Beneficiar anualmente a 268 estudiantes con programas de educación básica y media técnica especializados en arte con cumplimiento pleno de requisitos de calidad del  Ministerio de Educación (Bellas Artes)</t>
  </si>
  <si>
    <t>MP 2110903</t>
  </si>
  <si>
    <t>Beneficiar anualmente a 2.000 estudiantes de programas de educación no formal (Bellas Artes)</t>
  </si>
  <si>
    <t>MP 2110904</t>
  </si>
  <si>
    <t>Realizar 2 diplomados en el campo de las artes anualmente (Bellas Artes)</t>
  </si>
  <si>
    <t>MP 2110928</t>
  </si>
  <si>
    <t>Aumentar a dos (2) los convenios con Instituciones de educación media, articuladas  por programa académico  con el INTEP</t>
  </si>
  <si>
    <t>MP 2110929</t>
  </si>
  <si>
    <t xml:space="preserve"> Aumentar la cobertura por ciclos  propeúdeticos  que ofrece el INTEP al 2015,   así Técnicos en 421 ;  Tecnólogos en 121 y Universitarios en 84).</t>
  </si>
  <si>
    <t>MP 2110930</t>
  </si>
  <si>
    <t xml:space="preserve"> Aumentar el Ingreso por condición de excepción  al INTEP de  los afrodescendientes en 2 nuevos cupos, indígenas 9 nuevos cupos y desplazados 3 nuevos cupos.  </t>
  </si>
  <si>
    <t>MP 2110931</t>
  </si>
  <si>
    <t xml:space="preserve"> Mantener en un 96% los estudiantes del INTEP que realizan practica empresarial</t>
  </si>
  <si>
    <t>MP 2110932</t>
  </si>
  <si>
    <t>Disminuir la deserción por cohorte  al 21%  y por periodo al 9% ,  al 2015.</t>
  </si>
  <si>
    <t>MP 2110933</t>
  </si>
  <si>
    <t>Aumentar en un 5% el número de CERES en el Valle del Cauca en los cuales el INTEP hace presencia como operador u oferente</t>
  </si>
  <si>
    <t>MP 2110905</t>
  </si>
  <si>
    <t>Retener a 14.277 estudiantes del nivel pre-escolar en el sistema educativo oficial cada año</t>
  </si>
  <si>
    <t>MP 2110906</t>
  </si>
  <si>
    <t>Retener a 79.814 estudiantes del básica primaria en el sistema educativo oficial cada año</t>
  </si>
  <si>
    <t>MP 2110907</t>
  </si>
  <si>
    <t>Retener a 57.695 estudiantes del básica secundaria en el sistema educativo oficial cada año</t>
  </si>
  <si>
    <t>MP 2110908</t>
  </si>
  <si>
    <t>Retener a 20.345 estudiantes de Educación Media en el sistema educativo oficial cada año</t>
  </si>
  <si>
    <t>MP 2110909</t>
  </si>
  <si>
    <t>Atender a 13.322 jóvenes y adultos en el sistema oficial en los Ciclos de Educación formal cada año.</t>
  </si>
  <si>
    <t>MP 2110910</t>
  </si>
  <si>
    <t>pago de servicios públicos de los 164 establecimientos educativos del sector oficial en convenio con los municipios no certificados y los establecimientos educativos.</t>
  </si>
  <si>
    <t>MP 2110911</t>
  </si>
  <si>
    <t>Formar 123 docentes en  atención a la población joven y adulta iletrada en el periodo de gobierno.</t>
  </si>
  <si>
    <t>MP 2110912</t>
  </si>
  <si>
    <t>Atender a 200 estudiantes iletrados de la población vulnerable jóvenes y adultos, en los grupos juveniles creativos durante el periodo de gobierno.</t>
  </si>
  <si>
    <t>MP 2110913</t>
  </si>
  <si>
    <t>Dotar con computadores Laptop XO a 4.952 estudiantes de básica primaria para el uso pedagógico y tecnológico en el periodo de gobierno, en alianza sector privado, alcaldías, gobernación ( Secretaria de Educacion Departamental), comunidad.</t>
  </si>
  <si>
    <t>MP 2110914</t>
  </si>
  <si>
    <t>Adquirir 156 aulas móviles para la implementación de nuevas tecnologías pedagógicas (almacenamiento de portátiles) en el periodo de gobierno, para innovación  de nuevas tecnologías en  educación básica secundaria y media.</t>
  </si>
  <si>
    <t>MP 2110915</t>
  </si>
  <si>
    <t>Prueba diagnóstica a 807 docentes en el idioma inglés en el periodo de gobierno.</t>
  </si>
  <si>
    <t>MP 2110916</t>
  </si>
  <si>
    <t>Cualificar 807 docentes del sector oficial en contenidos y metodologías para la enseñanza del idioma inglés en el periodo de gobierno.</t>
  </si>
  <si>
    <t>MP 2110917</t>
  </si>
  <si>
    <t>Participación de 31 docentes en el programa de inmersión del idioma inglés en el periodo de gobierno.</t>
  </si>
  <si>
    <t>MP 2110918</t>
  </si>
  <si>
    <t>Dotar 807 sedes educativas de material y recursos didácticos para la enseñanza y el aprendizaje del inglés en el periodo de gobierno.</t>
  </si>
  <si>
    <t>MP 2110919</t>
  </si>
  <si>
    <t>Formación de 400 docentes en metodologías flexibles en el periodo de gobierno.</t>
  </si>
  <si>
    <t>MP 2110920</t>
  </si>
  <si>
    <t>Atender 24.143 estudiantes del sector oficial de la zona  rural  con metodologías flexibles cada año.</t>
  </si>
  <si>
    <t>MP 2110921</t>
  </si>
  <si>
    <t>Conectar a Internet 300 sedes educativas del sector oficial de los municipios no certificados del Valle del Cauca en el periodo de gobierno.</t>
  </si>
  <si>
    <t>MP 2110922</t>
  </si>
  <si>
    <t>Apoyo  y fortalecimiento a las redes de maestros  y a los procesos de lectoescritura, 416 maestros beneficiados durante el periodo de gobierno.</t>
  </si>
  <si>
    <t>MP 2110923</t>
  </si>
  <si>
    <t>Cualificar 477 docentes en desarrollo de competencias básicas, a través programas de capacitación y formación permanente, focalizando las áreas de menor resultado en las Pruebas SABER 11 en el periodo de gobierno</t>
  </si>
  <si>
    <t>MP 2110924</t>
  </si>
  <si>
    <t>Capacitar a 8.600 estudiantes de educación media del sector oficial en emprendimiento, durante el periodo de gobierno, en convenio con la Universidad del Valle.</t>
  </si>
  <si>
    <t>MP 2110925</t>
  </si>
  <si>
    <t>Conformar la planta de cargos de la Universidad  de la Universidad del Valle con 990 docentes.</t>
  </si>
  <si>
    <t>MP 2110926</t>
  </si>
  <si>
    <t xml:space="preserve"> Vincular  docentes de hora cátedra  mediante (8) convocatorias para atender la demanda de EDUCACIÓN d de la  Universidad del Valle</t>
  </si>
  <si>
    <t>MP 2110927</t>
  </si>
  <si>
    <t xml:space="preserve">Cumplir con el aporte de la Universidad del Valle al Acuerdo de concurrencia del Fondo Pensional </t>
  </si>
  <si>
    <t>MP 2111001</t>
  </si>
  <si>
    <t>Promover la participación de la comunidad educativa de 164 establecimientos educativos en los juegos deportivos escolares en el periodo de gobierno, como complemento para el aprovechamiento del tiempo libre y la sana competencia.</t>
  </si>
  <si>
    <t>MP 2111002</t>
  </si>
  <si>
    <t>Beneficiar al 5 % de la población de los 42 municipios del Valle del Cauca con oferta y acceso de bienes y servicios de deporte, educación física, actividad física y recreación</t>
  </si>
  <si>
    <t>MP 2111003</t>
  </si>
  <si>
    <t>Promover la sostenibilidad  financiera de los 56 Parques recreacionales del departamento.</t>
  </si>
  <si>
    <t>MP 2111101</t>
  </si>
  <si>
    <t>Promover, a través de la cofinanciación, la construcción de 3.676 viviendas de interés social y/o prioritario.</t>
  </si>
  <si>
    <t>MP 2111102</t>
  </si>
  <si>
    <t>Gestionar ante el Gobierno Nacional, los municipios y entidades del sector la implementación de 43.910 soluciones habitacionales</t>
  </si>
  <si>
    <t>MP 2111103</t>
  </si>
  <si>
    <t>Impulsar el leasing habitacional para beneficiar 214 familias de estratos 2 y/o 3</t>
  </si>
  <si>
    <t>MP 2111104</t>
  </si>
  <si>
    <t xml:space="preserve">Promover, a través de la cofinanciación, el mejoramiento y/o saneamiento básico de 300 viviendas en el Valle </t>
  </si>
  <si>
    <t>MP 2111201</t>
  </si>
  <si>
    <t>Conservar y preservar los 6 centros del patrimonio cultural, natural, arqueológico y turístico para el disfrute de la comunidad en el cuatrienio.</t>
  </si>
  <si>
    <t>MP 2111202</t>
  </si>
  <si>
    <t xml:space="preserve">Conservar y preservar 19 colecciones de referencia científica y de exposición en  los centros del patrimonio cultural y natural del INCIVA. </t>
  </si>
  <si>
    <t>MP 2111203</t>
  </si>
  <si>
    <t xml:space="preserve">Incrementar en un 10%  la estabilidad en la parrilla de programación, garantizándole a los televidentes producciones de interés cultural, educativo, entretenimiento e informativos, ubicándolos en las diferentes franjas  como la infantil, juvenil, familiar y adultos. </t>
  </si>
  <si>
    <t>MP 2111204</t>
  </si>
  <si>
    <t xml:space="preserve">Incrementar en un 10% la ejecución del presupuesto asignado para  la producción de  diferentes géneros audiovisuales, que reconozcan la identidad cultural de la región y la diversidad étnica, en las franjas infantil, juvenil, familiar y adultos. </t>
  </si>
  <si>
    <t>MP 2111205</t>
  </si>
  <si>
    <t xml:space="preserve">Formular y presentar un (1) proyecto de Ordenanza ante la asamblea Departamental, para implementar el programa viernes de la cultura, en el segundo año de gobierno.  </t>
  </si>
  <si>
    <t>MP 2111206</t>
  </si>
  <si>
    <t>Realizar  (100) eventos dentro del programa viernes de la cultura, durante el cuatrienio</t>
  </si>
  <si>
    <t>MP 2111207</t>
  </si>
  <si>
    <t>Apoyar con recursos económicos, la circulación de (75) producciones artísticas y culturales, en el periodo de gobierno.</t>
  </si>
  <si>
    <t>MP 2111208</t>
  </si>
  <si>
    <t>Cofinanciar (90) proyectos artísticos y culturales en el marco de las convocatorias Departamentales, durante el periodo de gobierno.</t>
  </si>
  <si>
    <t>MP 2111209</t>
  </si>
  <si>
    <t>Implementar  (2) proyectos de cultura ciudadana a partir del segundo año de gobierno</t>
  </si>
  <si>
    <t>MP 2111210</t>
  </si>
  <si>
    <t>Implementar un proyecto para la seguridad social del creador y gestor cultural vallecaucano, a partir de la expedición de la normatividad relacionada</t>
  </si>
  <si>
    <t>MP 2111211</t>
  </si>
  <si>
    <t>Realizar 60 conciertos  de la banda departamental anualmente</t>
  </si>
  <si>
    <t>MP 2111212</t>
  </si>
  <si>
    <t>Realizar 100 conciertos ofertados por la facultad de música Conservatorio “Antonio María Valencia” anualmente</t>
  </si>
  <si>
    <t>MP 2111213</t>
  </si>
  <si>
    <t>Realizar 100 funciones  de teatro con las obras de repertorio de la facultad de artes escénicas anual.</t>
  </si>
  <si>
    <t>MP 2111214</t>
  </si>
  <si>
    <t>Realizar 50 funciones de títeres anualmente</t>
  </si>
  <si>
    <t>MP 2111215</t>
  </si>
  <si>
    <t xml:space="preserve">Realizar dos (2)  festivales de  títeres Ruquita Velasco en el cuatrienio </t>
  </si>
  <si>
    <t>MP 2111216</t>
  </si>
  <si>
    <t xml:space="preserve">Realizar 10 exposiciones de artes plásticas anual  </t>
  </si>
  <si>
    <t>MP 2111217</t>
  </si>
  <si>
    <t xml:space="preserve">Interconectar ocho (8) bibliotecas públicas municipales de la Red Departamental de Bibliotecas del Valle del Cauca con catálogo maestro en el periodo 2012 – 2015. </t>
  </si>
  <si>
    <t>MP 2111218</t>
  </si>
  <si>
    <t xml:space="preserve">Asegurar la conexión a Internet de 42 bibliotecas municipales que pertenecen a la Red Departamental de Bibliotecas Públicas durante los años 2012 a 2015. </t>
  </si>
  <si>
    <t>MP 2111219</t>
  </si>
  <si>
    <t>Implementar en 10 Bibliotecas Municipales el programa de atención integral al discapacitado "Hellen Keller".</t>
  </si>
  <si>
    <t>MP 2111220</t>
  </si>
  <si>
    <t xml:space="preserve">Mantener la infraestructura física, documental, tecnológica y de servicios (Asesoría, capacitación y/o programas) descentralizados en las 42 bibliotecas públicas que conforman la Red Departamental de Bibliotecas Publicas. </t>
  </si>
  <si>
    <t>MP 2111221</t>
  </si>
  <si>
    <t xml:space="preserve">Mantener los 35 servicios de acceso a la información, lectura, escritura, ciencia y cultura de la Biblioteca Departamental Jorge Garcés Borrero en el periodo 2012 </t>
  </si>
  <si>
    <t>MP 2111222</t>
  </si>
  <si>
    <t>Implementar una (1) sala de lectura y consulta electrónica en la Biblioteca Departamental Jorge Garcés Borrero en el periodo 2012 – 2015.</t>
  </si>
  <si>
    <t>MP 2111223</t>
  </si>
  <si>
    <t>Implementar una (1) sala de idiomas y culturas en la Biblioteca Departamental Jorge Garcés Borrero en el periodo 2012 – 2015.</t>
  </si>
  <si>
    <t>MP 2111224</t>
  </si>
  <si>
    <t>Crear y reponer durante el cuatrienio 2012-2015, 25 obras de repertorio de danza, vinculando coreógrafos y maestros invitados</t>
  </si>
  <si>
    <t>MP 2111225</t>
  </si>
  <si>
    <t>Garantizar el acceso masivo de la población vallecaucana a la danza , mediante la organización anual  del festival internacional de ballet</t>
  </si>
  <si>
    <t>MP 2111226</t>
  </si>
  <si>
    <t>Código</t>
  </si>
  <si>
    <t>Nombre</t>
  </si>
  <si>
    <t>Formula</t>
  </si>
  <si>
    <t>TOTAL</t>
  </si>
  <si>
    <t>AÑO</t>
  </si>
  <si>
    <t>CUATRIENIO</t>
  </si>
  <si>
    <t>Tipo de meta</t>
  </si>
  <si>
    <t>Nombre Indicador</t>
  </si>
  <si>
    <t>Sector Sicep</t>
  </si>
  <si>
    <t>Departamento del Valle del Cauca</t>
  </si>
  <si>
    <t>Gobernación</t>
  </si>
  <si>
    <t xml:space="preserve">Página  </t>
  </si>
  <si>
    <t xml:space="preserve">Línea de base </t>
  </si>
  <si>
    <t>Descripción Meta al 2015</t>
  </si>
  <si>
    <t xml:space="preserve">Fecha de Aprobación:  </t>
  </si>
  <si>
    <t>Ingresos corrientes de libre destinación</t>
  </si>
  <si>
    <t>Rentas Cedidas</t>
  </si>
  <si>
    <t>Sistema General de Participaciones</t>
  </si>
  <si>
    <t>Estampillas</t>
  </si>
  <si>
    <t>Otras fuentes</t>
  </si>
  <si>
    <t>Recursos obtenidos por gestión</t>
  </si>
  <si>
    <t>MP 2230209</t>
  </si>
  <si>
    <t>Fortalecer la Atención a migrantes y retornados y brindar asistencia técnica a los municipios para la creación de los comités municipales de lucha contra la trata de personas y de los Consejos de municipales de migración.</t>
  </si>
  <si>
    <t>MR 22301</t>
  </si>
  <si>
    <t>TRO</t>
  </si>
  <si>
    <t>Fórmula indicador</t>
  </si>
  <si>
    <t>Número de Municipios del paisaje cultural cafetero con productos turísticos diseñados</t>
  </si>
  <si>
    <t>(NVNVISCCYCI / TVVISNC ) *100</t>
  </si>
  <si>
    <t>Alcanzado</t>
  </si>
  <si>
    <t>Programado</t>
  </si>
  <si>
    <t>% Avance</t>
  </si>
  <si>
    <t>Ejecutar 3 acciones orientadas a la potencializacion del Desarrollo técnico del sector turístico en el Departamento del Valle del Cauca, en el período 2012-2015</t>
  </si>
  <si>
    <t>MR 41101</t>
  </si>
  <si>
    <t>ENTIDAD</t>
  </si>
  <si>
    <t>Versión: 2</t>
  </si>
  <si>
    <t>Recursos Propios institutos Descentralizados</t>
  </si>
  <si>
    <t>Asegurar en el Departamento y promover en los municipios, la viabilidad financiera de sus dependencias y sus entidades descentralizadas, durante el período 2012 -2015</t>
  </si>
  <si>
    <t>Saneamiento y fortalecimiento Fiscal y Financiero</t>
  </si>
  <si>
    <t>Gestión Tributaria</t>
  </si>
  <si>
    <t>Gestión de recursos</t>
  </si>
  <si>
    <t>Fortalecer la seguridad, la convivencia ciudadana, la justicia y la participación social y democrática durante el período de gobierno</t>
  </si>
  <si>
    <t>Valle del Cauca, unidos por un territorio en PAZ</t>
  </si>
  <si>
    <t>Gestión pública transparente.</t>
  </si>
  <si>
    <t>Promoción y prevención para la convivencia</t>
  </si>
  <si>
    <t>Participación social, democrática y comunitaria</t>
  </si>
  <si>
    <t>Seguridad y justicia</t>
  </si>
  <si>
    <t>Fortalecer en el Departamento y promover en los municipios la capacidad gerencial, administrativa, financiera y el desempeño institucional.</t>
  </si>
  <si>
    <t>Capacidad institucional y organizacional al servicio de la comunidad</t>
  </si>
  <si>
    <t>Gestión y Desarrollo del Talento Humano</t>
  </si>
  <si>
    <t>Sensibilización y defensa de lo público</t>
  </si>
  <si>
    <t>Soluciones de Tecnologías de la Información y Comunicación - TIC y Sistemas Administrativos para la Gestión Pública</t>
  </si>
  <si>
    <t xml:space="preserve">Articulación y asistencia técnica integral Inter e Intra institucional </t>
  </si>
  <si>
    <t>Comunicación pública para el desarrollo local y regional</t>
  </si>
  <si>
    <t>Mejorar la oferta y el acceso a bienes, servicios y derechos fundamentales, en términos de  calidad y pertinencia.</t>
  </si>
  <si>
    <t>Aumentar en un  50% el número de estudiantes ubicados en los 10 primeros puestos de la prueba ICFES SABER PRO  a nivel nacional, en todos los programas académicos del INTEP.</t>
  </si>
  <si>
    <t>MP 2120106</t>
  </si>
  <si>
    <t xml:space="preserve"> Alcanzar un 52% de  docentes de la planta del INTEP con maestría .  </t>
  </si>
  <si>
    <t>MP 2120107</t>
  </si>
  <si>
    <t>Construir y dotar una Biblioteca interactiva regional " Eustaquio Palacios" en Roldanillo.</t>
  </si>
  <si>
    <t>MP 2120201</t>
  </si>
  <si>
    <t>Realizar   anualmente 2 publicaciones de investigación académica en arte de las facultades de Bellas Artes, durante el periodo de gobierno.</t>
  </si>
  <si>
    <t>MP 2120202</t>
  </si>
  <si>
    <t>Realizar 10 nuevas creaciones artísticas  de Bellas Artes anualmente</t>
  </si>
  <si>
    <t>MP 2120203</t>
  </si>
  <si>
    <t>Realizar dos convocatorias y asignación de la Beca INCIVA Estímulo a la Investigación Científica “Víctor Manuel Patiño” durante el cuatrienio.</t>
  </si>
  <si>
    <t>MP 2120204</t>
  </si>
  <si>
    <t>Desarrollar los dos programas de investigación y divulgación en INCIVA para la preservación y conservación del patrimonio arqueológico, cultural y natural del Valle del Cauca durante el cuatrienio.</t>
  </si>
  <si>
    <t>MP 2120205</t>
  </si>
  <si>
    <t xml:space="preserve">Desarrollar 10 productos de educación y divulgación sobre el patrimonio arqueológico, cultural y natural del Valle del Cauca. </t>
  </si>
  <si>
    <t>MP 2120206</t>
  </si>
  <si>
    <t xml:space="preserve">Desarrollar 1 (uno) investigación de campo- diagnostico, para conocer las necesidades de la población indígena del Departamento en el marco del proceso de  adjudicación de tierras. </t>
  </si>
  <si>
    <t>MP 2120207</t>
  </si>
  <si>
    <t xml:space="preserve">Realizar 1 (uno) visita a cada uno de los 16 municipios del Departamento con mayor población afrodescendiente con el fin de llevar a cabo la investigación de campo para la recolección de información de la tradición oral y cultural así como de sus necesidades sociales. </t>
  </si>
  <si>
    <t>MP 2120208</t>
  </si>
  <si>
    <t xml:space="preserve">Capacitar 200 jóvenes afrodescendientes en temas de ciencia, investigación y tecnología. </t>
  </si>
  <si>
    <t>MP 2120210</t>
  </si>
  <si>
    <t>Realizar tres (3) investigaciones del estado del arte y la cultura en el Valle del Cauca, durante  el periodo de gobierno</t>
  </si>
  <si>
    <t>MP 2120211</t>
  </si>
  <si>
    <t>Publicar (12) obras del Concurso de Autores Vallecaucanos durante el periodo de Gobierno.</t>
  </si>
  <si>
    <t>MP 2120212</t>
  </si>
  <si>
    <t>Incrementar a 28  el número de los grupos de investigación participantes en las convocatorias internas de  la Universidad del Valle, al 2015.</t>
  </si>
  <si>
    <t>MP 2120213</t>
  </si>
  <si>
    <t>Facilitar, a través de ocho(8) nuevas acciones, la participación de los grupos de investigación d de la Universidad del Valle en convocatorias de reconocimiento y medición de grupos de Colciencias, al 2015.</t>
  </si>
  <si>
    <t>MP 2120214</t>
  </si>
  <si>
    <t>Facilitar la participación de los grupos de investigación en convocatorias   para financiación por recursos de Ciencia y Tecnología del Sistema General de Regalías</t>
  </si>
  <si>
    <t>MP 2120209</t>
  </si>
  <si>
    <t xml:space="preserve"> Incrementar a 7 el numero de grupos de investigación del INTEP y categorizar al menos un (1)  grupo. </t>
  </si>
  <si>
    <t>MP 2130101</t>
  </si>
  <si>
    <t>Construir  la sede  ORIVAC, al 2012.</t>
  </si>
  <si>
    <t>MP 2130102</t>
  </si>
  <si>
    <t>Estructurar los estudios de preinversion y viabilidad técnica  para la construcción de dos jardines infantiles en el resguardo indígena priorizado de acuerdo a sus necesidades.</t>
  </si>
  <si>
    <t>MP 2130103</t>
  </si>
  <si>
    <t>Estructurar los estudios de preinversión para la construcción de casa de la sabiduría en resguardos indígenas.</t>
  </si>
  <si>
    <t>MP 2130104</t>
  </si>
  <si>
    <t>Gestión transparente e integración de sectores en oferta y acceso a bienes y servicios a grupos poblacionales</t>
  </si>
  <si>
    <t>Oferta y acceso a bienes y servicios intersectoriales  para grupos poblacionales: Primera Infancia , infancia, adolescencia, juventud y  familia</t>
  </si>
  <si>
    <t>Oferta y acceso a bienes y servicios intersectoriales  para grupos poblacionales:  adulto mayor</t>
  </si>
  <si>
    <t>Oferta y acceso a bienes y servicios intersectoriales  para grupos poblacionales: Discapacidad</t>
  </si>
  <si>
    <t>Oferta y acceso a bienes y servicios intersectoriales  para grupos poblacionales: pueblos indigenas</t>
  </si>
  <si>
    <t>Oferta y acceso a bienes y servicios intersectoriales  para grupos poblacionales: afrocolombianos</t>
  </si>
  <si>
    <t>Oferta de bienes y servicios de Salud Pública y promoción social</t>
  </si>
  <si>
    <t>Oferta y acceso al aseguramiento y prestacion de servicios de Salud</t>
  </si>
  <si>
    <t xml:space="preserve">Oferta de servIcios de Gestión Territorial en Salud </t>
  </si>
  <si>
    <t>Oferta de bienes y servicios Educativos</t>
  </si>
  <si>
    <t>Oferta y acceso de  bienes y servicios de deporte,  recreación y actividad fisica</t>
  </si>
  <si>
    <t>Oferta y Acceso a una  Vivienda Digna y/o mejoramiento integral de barrios</t>
  </si>
  <si>
    <t>Oferta  y acceso a  bienes y servicios de ciencia,  cultura  y arte.</t>
  </si>
  <si>
    <t>Por un Valle sin hambre</t>
  </si>
  <si>
    <t>Innovación y calidad de la oferta de bienes y servicios a la población vallecaucana</t>
  </si>
  <si>
    <t>Innovación</t>
  </si>
  <si>
    <t>Investigación</t>
  </si>
  <si>
    <t>Entornos y equipamiento para la oferta de bienes y servicios sociales.</t>
  </si>
  <si>
    <t>Infraestructura</t>
  </si>
  <si>
    <t>Dotación</t>
  </si>
  <si>
    <t>Promover la organización social, la participación ciudadana, la identidad regional del patrimonio cultural, en la implementación de políticas públicas, basadas en el respeto por la diversidad étnica social y cultural; la garantía de derechos, acatamiento del DIH, la convivencia y la tolerancia, en el marco de una cultura de legalidad y equidad.</t>
  </si>
  <si>
    <t>Política social incluyente y participativa</t>
  </si>
  <si>
    <t>Instancias y mecanismos de concertación y políticas públicas</t>
  </si>
  <si>
    <t>Organismos y organizaciones Sociales</t>
  </si>
  <si>
    <t>Diversidad étnica, social y cultural</t>
  </si>
  <si>
    <t>Reconocimiento y valoración de la diversidad étnica y cultural</t>
  </si>
  <si>
    <t>Gestionar la aprobación, publicación, socialización e implementación de la política publica para pueblos indígenas en el Departamento del Valle del cauca.</t>
  </si>
  <si>
    <t>MP 2210102</t>
  </si>
  <si>
    <t>Realizar 3 (tres) Talleres de  socialización de las políticas públicas sociales, referidas especialmente a  mujer e infancia.</t>
  </si>
  <si>
    <t>MP 2210103</t>
  </si>
  <si>
    <t xml:space="preserve">Acompañar en un 100% la mesa de concertación indígena. </t>
  </si>
  <si>
    <t>MP 2210104</t>
  </si>
  <si>
    <t>Desarrollar e implementar la agenda de trabajo a nivel local, Departamental, Nacional e Internacional  para gestionar recursos en las diferentes organizaciones, entidades y territorios que trabajan por el desarrollo de las comunidades indígenas.</t>
  </si>
  <si>
    <t>MP 2210105</t>
  </si>
  <si>
    <t xml:space="preserve">Realizar 10 talleres de socialización para llevar a cabo el seguimiento a la política pública afro en el Departamento. </t>
  </si>
  <si>
    <t>MP 2210106</t>
  </si>
  <si>
    <t>Realizar 4 mesas de trabajo anualmente para la formulación o ajuste del Plan Decenal Departamental del Deporte 2012-2022, con la participación de los Organismos del Sistema Nacional del Deporte y la sociedad civil.</t>
  </si>
  <si>
    <t>MP 2210107</t>
  </si>
  <si>
    <t>Realizar 2 encuentros Departamentales de Deporte, Recreación, Educación Física y Actividad Física anualmente con la participación de los Organismos del Sistema Nacional del Deporte y la sociedad civil.</t>
  </si>
  <si>
    <t>MP 2210108</t>
  </si>
  <si>
    <t>Facilitar el funcionamiento y  organización de (7) consejos Departamentales de Cultura</t>
  </si>
  <si>
    <t>MP 2210109</t>
  </si>
  <si>
    <t>Realizar (10) encuentros de responsables de cultura en alianza con el Ministerio de Cultura para el fortalecimiento de las organizaciones artísticas y culturales del Departamento, durante el periodo de gobierno</t>
  </si>
  <si>
    <t>MP 2210110</t>
  </si>
  <si>
    <t>Construir participativamente una caja de herramientas en promoción social - Discapacidad,  con enfoque diferencial- salud.</t>
  </si>
  <si>
    <t>MP 2210111</t>
  </si>
  <si>
    <t>Implementar  una  caja de herramientas en promoción social  - Discapacidad,  con enfoque diferencial para instancias y mecanismos de concertación - Salud</t>
  </si>
  <si>
    <t>MP 2210112</t>
  </si>
  <si>
    <t>Reconocimiento y valoración de la diversidad sexual y de género</t>
  </si>
  <si>
    <t>Patrimonio cultural material e inmaterial</t>
  </si>
  <si>
    <t xml:space="preserve">Derechos Humanos </t>
  </si>
  <si>
    <t>Cultura y Educación en derechos humanos  a la Fuerza pública</t>
  </si>
  <si>
    <t>Paz, Ley de victimas y Derecho Internacional Humanitario</t>
  </si>
  <si>
    <t>Acompañamiento técnico a los municipios afectados por el conflicto  e Implementación Ley 1448 de 2011</t>
  </si>
  <si>
    <t xml:space="preserve">Promoción de una cultura, política de paz y convivencia </t>
  </si>
  <si>
    <t>Afianzar los procesos de planificación y ordenamiento territorial en el Departamento del valle del Cauca</t>
  </si>
  <si>
    <t>Gestión ambiental territorial sostenible</t>
  </si>
  <si>
    <t>Planear y Ordenar el Territorio</t>
  </si>
  <si>
    <t>El Valle del Cauca  y los Procesos de Regionalización</t>
  </si>
  <si>
    <t>Salud Ambiental</t>
  </si>
  <si>
    <t>Promover la gestión del conocimiento, la conservación y el aprovechamiento de la biodiversidad y el recurso hídrico para lograr un departamento sostenible.</t>
  </si>
  <si>
    <t>Biodiversidad y sus servicios ecosistemicos</t>
  </si>
  <si>
    <t>Educación ambiental integral</t>
  </si>
  <si>
    <t>Política de biodiversidad</t>
  </si>
  <si>
    <t>Producción agropecuaria ecológica</t>
  </si>
  <si>
    <t>Gestión integral del recurso hídrico</t>
  </si>
  <si>
    <t>Contribuir al control, la reducción del riesgo de desastres y la adaptación al cambio climático en el Valle del Cauca para favorecer la sostenibilidad del departamento, la seguridad, el bienestar y el mejoramiento de la calidad de vida de su población.</t>
  </si>
  <si>
    <t>Gestión del riesgos de desastres y adaptación al cambio climático</t>
  </si>
  <si>
    <t>Apoyo a la gestión del Plan Departamental y  los planes municipales de gestión del riesgo de desastres y estrategias Municipales y Departamental de respuesta</t>
  </si>
  <si>
    <t>Coordinación de la Gestión  del Riesgo de Desastres y adaptación al cambio climático en el Valle del Cauca</t>
  </si>
  <si>
    <t>Atención en salud de emergencias y desastres</t>
  </si>
  <si>
    <t>Mejorar el abastecimiento de agua potable y las condiciones de saneamiento básico en las áreas urbanas y rurales del Valle del Cauca.</t>
  </si>
  <si>
    <t>Implementación y Seguimiento del Plan Departamental de Agua y Saneamiento Básico PDA – Programa Agua para la Prosperidad - PAPP</t>
  </si>
  <si>
    <t>Coordinación, gestión y evaluación del PDA - PAPP del Valle del Cauca</t>
  </si>
  <si>
    <t>Aseguramiento de la prestación de los servicios públicos domiciliarios y desarrollo institucional.</t>
  </si>
  <si>
    <t>Instalar formalmente en el año 2015 la Mesa de Trabajo Institucional LGTBI con enfoque diferencial</t>
  </si>
  <si>
    <t>MP 2210123</t>
  </si>
  <si>
    <t xml:space="preserve"> Realizar  una(1) Asamblea ciudadana consultiva departamental de Mujeres con enfoque diferencial en el año 2015</t>
  </si>
  <si>
    <t>MP 2210202</t>
  </si>
  <si>
    <t>Levantar la línea base de los ejes de la política publica para las mujeres vallecaucanas con enfoque diferencial con las organizaciones de mujeres existentes en los 42 municipios del Departamento</t>
  </si>
  <si>
    <t>MP 2210203</t>
  </si>
  <si>
    <t>Visitar los 42 municipios para Identificar las organizaciones del sector LGTBI existentes en el Departamento</t>
  </si>
  <si>
    <t>MP 2210204</t>
  </si>
  <si>
    <t>Incrementar  anualmente, el numero de organizaciones que conocen las políticas públicas sociales departamentales, durante  el periodo de gobierno.</t>
  </si>
  <si>
    <t>MP 2210205</t>
  </si>
  <si>
    <t>Entregar el galardón de la mujer Vallecaucana anualmente en cinco ámbitos</t>
  </si>
  <si>
    <t>MP 2210206</t>
  </si>
  <si>
    <t>Construir la  caja de herramientas metodológica con enfoque diferencial para el fortalecimiento de las organizaciones sociales  departamentales en lo administrativo, organizativo y técnico, al 2013.</t>
  </si>
  <si>
    <t>MP 2210207</t>
  </si>
  <si>
    <t xml:space="preserve">Implementar  la caja de herramientas metodológica con enfoque diferencial para el fortalecimiento de las organizaciones sociales  departamentales en lo administrativo, organizativo y técnico, al 2015.
</t>
  </si>
  <si>
    <t>MP 2210208</t>
  </si>
  <si>
    <t>Fortalecer  técnica, organizativa  y/o administrativamente 50 organizaciones de la sociedad civil durante el período de gobierno Criterios cumplidos /criterios establecidos</t>
  </si>
  <si>
    <t>MP 2210209</t>
  </si>
  <si>
    <t xml:space="preserve">Construir participativamente una caja de herramientas en promoción social,  con enfoque diferencial para el fortalecimiento de organizaciones sociales </t>
  </si>
  <si>
    <t>MP 2210210</t>
  </si>
  <si>
    <t>Implementar tres cajas de herramientas en promoción social,  con enfoque diferencial para el fortalecimiento de organizaciones sociales: Población indígena, afro y Victimas de la Violencia, durante el período de gobierno.  Salud.</t>
  </si>
  <si>
    <t>MP 2210201</t>
  </si>
  <si>
    <t>Apoyar la legalización y operación del 10% de las organizaciones sociales del Valle del Cauca, cuya actuación gira en torno a la vivienda</t>
  </si>
  <si>
    <t>MP 2220101</t>
  </si>
  <si>
    <t>Formar 300 lideres indígenas para fortalecer sus organizaciones y consejo de autoridades.</t>
  </si>
  <si>
    <t>MP 2220102</t>
  </si>
  <si>
    <t xml:space="preserve">Desarrollar una mesa de trabajo anual con las comunidades indígenas para formar en temas de normatividad, ordenanzas, decretos y leyes que beneficien la población indígena. </t>
  </si>
  <si>
    <t>MP 2220103</t>
  </si>
  <si>
    <t xml:space="preserve">Apoyar  las diferentes iniciativas, programas  e ideas de proyectos afrodescendientes con el fin de potencializar su identidad étnica y desarrollo socio cultural. </t>
  </si>
  <si>
    <t>MP 2220104</t>
  </si>
  <si>
    <t xml:space="preserve">Desarrollar 3 (tres) reuniones anuales de socialización de los planes de salvaguarda. </t>
  </si>
  <si>
    <t>MP 2220105</t>
  </si>
  <si>
    <t>Celebrar la conmemoración anual del día de los planes de salvaguarda.</t>
  </si>
  <si>
    <t>MP 2220106</t>
  </si>
  <si>
    <t>Difundir los planes de Salvaguarda en Salud de 5  pueblos indígenas - Embera, Nasa, wounan, Inga, Sia en el Valle</t>
  </si>
  <si>
    <t>MP 2220107</t>
  </si>
  <si>
    <t>Incorporar en el 100% de los proyectos que ejecute la Secretaría de Desarrollo Social, durante el periodo de gobierno, la dimensión étnica y la variable de ciclo de vida.</t>
  </si>
  <si>
    <t>MP 2220201</t>
  </si>
  <si>
    <t>Elaborar la metodología para la inclusión del enfoque de género y la variable ciclo de vida en los proyectos que presenten las dependencias de la Gobernación.</t>
  </si>
  <si>
    <t>MP 2220202</t>
  </si>
  <si>
    <t xml:space="preserve">Socializar la metodología del enfoque de género y la variable de ciclo de vida a los y las personas responsables de la elaboración de proyectos en cada una de las dependencias.  </t>
  </si>
  <si>
    <t>MP 2220203</t>
  </si>
  <si>
    <t>Realizar  seguimiento a los proyectos ejecutados con la metodología del enfoque de género y la variable de ciclo de vida en articulación con el Banco de proyectos de la Secretaría de Planeación Departamental</t>
  </si>
  <si>
    <t>MP 2220204</t>
  </si>
  <si>
    <t>Incorporar en el 100% de los proyectos que ejecute la Secretaría de Desarrollo Social, durante el periodo de gobierno, las variables de género y de ciclo de vida.</t>
  </si>
  <si>
    <t>MP 2220301</t>
  </si>
  <si>
    <t>Ejecutar  (18) proyectos para la conservación, recuperación protección, valoración, mantenimiento, promoción y difusión del patrimonio cultural material e inmaterial, en el Valle del Cauca, durante el periodo de gobierno.</t>
  </si>
  <si>
    <t>MP 2220302</t>
  </si>
  <si>
    <t>Realizar un inventario y registro del Patrimonio arqueológico del municipio del El Cairo - Valle del Cauca, enmarcado dentro del Paisaje Cultural Cafetero durante el periodo de gobierno</t>
  </si>
  <si>
    <t>MP 2220303</t>
  </si>
  <si>
    <t xml:space="preserve">Realizar la valoración integral del patrimonio inmueble urbano del municipio de El Cairo - Valle del Cauca, enmarcado dentro del Paisaje Cultural Cafetero </t>
  </si>
  <si>
    <t>MP 2220304</t>
  </si>
  <si>
    <t>Restaurar 500 documentos patrimoniales de la hemeroteca y los fondos especiales de la Biblioteca Departamental Jorge Garcés Borrero  durante el periodo 2012 - 2015.</t>
  </si>
  <si>
    <t>MP 2220305</t>
  </si>
  <si>
    <t>Digitalizar 10.500 nuevas fotografías patrimoniales del Archivo Fotográfico y Fílmico de la Biblioteca Departamental Jorge Garcés Borrero  durante el periodo 2012 - 2015.</t>
  </si>
  <si>
    <t>MP 2230101</t>
  </si>
  <si>
    <t>Capacitar el 100% de los integrantes del Comité operativo  departamental de derechos humanos, al 2015</t>
  </si>
  <si>
    <t>MP 2230102</t>
  </si>
  <si>
    <t>Realizar 2 (dos)  capacitaciones en temas legales, sociales y culturales a la fuerza pública en normatividad indígena</t>
  </si>
  <si>
    <t>MP 2230201</t>
  </si>
  <si>
    <t>Implementar el 100%  de las estrategias de erradicación del trabajo infantil diseñadas por la OIT y la UNICEF  en el sector Agropecuario Rural del departamento.</t>
  </si>
  <si>
    <t>MP 2230202</t>
  </si>
  <si>
    <t>Realizar  anualmente dos campañas de difusión y divulgación de derechos humanos en el departamento, durante el periodo de gobierno.</t>
  </si>
  <si>
    <t>MP 2230203</t>
  </si>
  <si>
    <t>Elaborar un (1) Programa preventivo a la violación de los Derechos Niños, Niñas y Adolescentes en el Departamento del Valle del Cauca</t>
  </si>
  <si>
    <t>MP 2230205</t>
  </si>
  <si>
    <t>Contribuir en un 80% a mejorar las condiciones de la población carcelaria y  Penitenciaria en Departamento del Valle del Cauca.</t>
  </si>
  <si>
    <t>MP 2230206</t>
  </si>
  <si>
    <t>Sensibilizar en diez y seis (16) a las administraciones , personerías y Consejos municipales frente a la importancia de la figura de los jueces de paz</t>
  </si>
  <si>
    <t>MP 2230207</t>
  </si>
  <si>
    <t>Elaborar el diagnóstico sobre la situación de la trata de personas, migración y retorno en el Valle del Cauca</t>
  </si>
  <si>
    <t>MP 2230208</t>
  </si>
  <si>
    <t>Implementar tres (3) campañas de sensibilización y prevención contra la trata de personas y migración irregular en sitios estratégicos del Valle del Cauca.</t>
  </si>
  <si>
    <t>MP 2230210</t>
  </si>
  <si>
    <t>Realizar dos (2) Campañas donde se socialice toda la normatividad vigente en el programa  no discriminación,  no violencia,,  contra la Mujer y la población LGTBI , departamental en el departamento del Valle del Cauca.</t>
  </si>
  <si>
    <t>MP 2230211</t>
  </si>
  <si>
    <t>Realizar un evento anual que permita sensibilizar a los funcionarios de la administración central y descentralizados sobre los alcances de la Ley 1257 de 2008 y sus decretos reglamentarios.</t>
  </si>
  <si>
    <t>MP 2230212</t>
  </si>
  <si>
    <t>Realizar un evento anual que permita sensibilizar anualmente con enfonque diferencial a las mujeres del valle del cauca sobre los alcances de la ley 1257 de 2008 y sus decretos reglamentarios.</t>
  </si>
  <si>
    <t>MP 2230213</t>
  </si>
  <si>
    <t>Realizar un evento anual que permita sensibilizar anualmente a los funcionarios de las administraciones municipales sobre los alcances de la  Ley 1257 de 2008 y sus decretos reglamentarios</t>
  </si>
  <si>
    <t>MP 2230214</t>
  </si>
  <si>
    <t xml:space="preserve">Conmemorar anualmente durante el período de gobierno el Día Internacional de la No violencia contra las Mujeres </t>
  </si>
  <si>
    <t>MP 2230215</t>
  </si>
  <si>
    <t>Capacitar a 60 funcionarios públicos del sector Salud, policía y justicia sobre  Diversidad Sexual durante el período de gobierno</t>
  </si>
  <si>
    <t>MP 2230216</t>
  </si>
  <si>
    <t>Conmemorar anualmente durante el período de gobierno el Día Internacional contra la homofobia y la transfobia</t>
  </si>
  <si>
    <t>MP 2230217</t>
  </si>
  <si>
    <t xml:space="preserve">Desarrollar 1 (una) Campaña anual  de sensibilización para celebrar la ley 1482 antidiscriminación. </t>
  </si>
  <si>
    <t>MP 2230218</t>
  </si>
  <si>
    <t xml:space="preserve">Asistir  técnicamente   en salud  a 4 municipios en la promoción de convivencia pacifica y ciudadana desde la  Atención Psicosocial y salud mental a víctimas de la violencia </t>
  </si>
  <si>
    <t>MP 2240101</t>
  </si>
  <si>
    <t xml:space="preserve">Asesorar y brindar asistencia técnica  a 15 municipios priorizados por el conflicto armado  para  la implementación de la ley 1448 y su reglamentación.  </t>
  </si>
  <si>
    <t>MP 2240102</t>
  </si>
  <si>
    <t xml:space="preserve">Actualizar y gestionar  el Plan Integral Único Departamental </t>
  </si>
  <si>
    <t>MP 2240103</t>
  </si>
  <si>
    <t>Implementar  (1) proyecto  cultural dirigido a la población víctima del conflicto armado, durante cada año de gobierno</t>
  </si>
  <si>
    <t>MP 2240104</t>
  </si>
  <si>
    <t>Desarrollar  8 (ocho) capacitaciones con las autoridades indígenas  en el marco de la  ley 1448.</t>
  </si>
  <si>
    <t>MP 2240105</t>
  </si>
  <si>
    <t>Realizar 1  (uno) seminario anual con los representantes de las organizaciones de base y consejos comunitarios en el marco del Derecho Internacional Humanitario (DIH)</t>
  </si>
  <si>
    <t>MP 2240106</t>
  </si>
  <si>
    <t xml:space="preserve">Asesorar en los 15 municipios priorizados a las victimas del programa de restitución de tierras en formulación e implementación de proyectos productivos </t>
  </si>
  <si>
    <t>MP 2240107</t>
  </si>
  <si>
    <t>Realizar anualmente en dos de los municipios priorizados un (1) taller con mujeres sobre como acceder a los escenarios del dialogo Institucional y comunitario</t>
  </si>
  <si>
    <t>MP 2240108</t>
  </si>
  <si>
    <t>Cofinanciar a través de  una  (1) convocatoria anual  los proyectos productivos de las victimas del programa de restitución de tierras,  que hallan recibido tierras.</t>
  </si>
  <si>
    <t>MP 2240109</t>
  </si>
  <si>
    <t>Cofinanciar la compra de vivienda nueva o usada para 1.000 familias víctimas del conflicto.</t>
  </si>
  <si>
    <t xml:space="preserve">Operar el Observatorio de Paz y convivencia del Valle del Cauca </t>
  </si>
  <si>
    <t>MP 3110101</t>
  </si>
  <si>
    <t xml:space="preserve">Elaborar un estudio que defina, a partir de la normatividad vigente, las variables, los indicadores, los procesos y procedimientos en el marco del Sistema Integrado de gestión – SIG para el cumplimiento de las funciones y competencias del departamento en materia ambiental y de servicios públicos. </t>
  </si>
  <si>
    <t>Estudios para definir funciones y competencias de las entidades territoriales</t>
  </si>
  <si>
    <t>No. de Estudios para definir funciones y competencias de las entidades territoriales</t>
  </si>
  <si>
    <t>MP 3110102</t>
  </si>
  <si>
    <t>Formular una propuesta organizacional, funcional y administrativa que le permita a la Gobernación cumplir sus funciones y competencias en materia ambiental y de servicios públicos.</t>
  </si>
  <si>
    <t>Propuestas de Conformación organizacional, funcional y adminsitrativa formuladas</t>
  </si>
  <si>
    <t>No. de propuestas de conformación organizacional,  funcional y adminsitrativa</t>
  </si>
  <si>
    <t>MP 3110103</t>
  </si>
  <si>
    <t xml:space="preserve">Desarrollar una agenda de asesorías durante el periodo de gobierno a los municipios del departamento para el ajuste de los planes de ordenamiento territorial,  en conjunto con el Ministerio de Vivienda, Ciudad y Territorio, La Corporación Autónoma Regional del Valle del Cauca – CVC, la Secretaría de Vivienda Departamental, la Secretaría de Cultura y la Secretaría de Gobierno Departamental </t>
  </si>
  <si>
    <t>Agenda de asesorías desarrolladas</t>
  </si>
  <si>
    <t>No. de agenda de asesorías desarrolladas</t>
  </si>
  <si>
    <t>MP 3110104</t>
  </si>
  <si>
    <t>Formular el Plan de Ordenamiento Territorial Departamental en el marco de la Ley 1454 de junio 28 de 2011 – LOOT, “Por  la cual se dictan normas orgánicas sobre ordenamiento territorial y se modifican otras disposiciones”.</t>
  </si>
  <si>
    <t>Plan de Ordenamiento Territorial Departamental Formulado</t>
  </si>
  <si>
    <t>No. de Planes de Ordenamiento Territorial Departamental Formulado</t>
  </si>
  <si>
    <t>MP 3110105</t>
  </si>
  <si>
    <t>Consolidar un proyecto piloto de sistema de información georreferenciado para el ordenamiento territorial durante el período de gobierno</t>
  </si>
  <si>
    <t>Proyectos piloto de Sistema de Informaciòn Georreferenciado consolidado</t>
  </si>
  <si>
    <t>No. de Proyectos piloto de Sistema de Informaciòn Georreferenciado consolidados</t>
  </si>
  <si>
    <t>MP 3110106</t>
  </si>
  <si>
    <t>Realizar seis talleres subregionales de socialización del sistema de información georreferenciado para el ordenamiento territorial, durante  el periodo de gobierno</t>
  </si>
  <si>
    <t>Talleres subregionales de socialización realizados</t>
  </si>
  <si>
    <t>Número de talleres subregionales de socialización realizados</t>
  </si>
  <si>
    <t>MP 3110107</t>
  </si>
  <si>
    <t xml:space="preserve">Gestionar la realizaciòn de un inventario de pasivos ambientales mineros en tres municipios del Valle del Cauca. </t>
  </si>
  <si>
    <t>Inventarios de Pasivos ambientales realizados</t>
  </si>
  <si>
    <t>No de inventarios de Pasivos ambientales realizados</t>
  </si>
  <si>
    <t>MP 3110108</t>
  </si>
  <si>
    <t>Gestionar la formulaciòn del Plan de Desarrollo Minero Ambiental del Departamento del Valle del Cauca</t>
  </si>
  <si>
    <t>Plan de desarrollo minero ambiental formulado</t>
  </si>
  <si>
    <t>No. de planes de desarrollo minero ambiental formulados</t>
  </si>
  <si>
    <t>MP 3110109</t>
  </si>
  <si>
    <t>Gestionar al menos tres procesos (3) de ordenamiento de cuencas hidrográficas, de acuerdo con le decrteo 1640 de agosato 02 de 2012 , durante el período de gobierno.</t>
  </si>
  <si>
    <t>Procesos de ordenamiento de Cuencas Hidrográficas Gestionados durante el periodo de Gobierno</t>
  </si>
  <si>
    <t xml:space="preserve">No. de Procesos de ordenamiento de Cuencas Hidrográficas Gestionados durante el periodo de Gobierno </t>
  </si>
  <si>
    <t>MP 3110110</t>
  </si>
  <si>
    <t xml:space="preserve">Constituir un (1)  banco de tierras y promover la habilitación de suelo urbanizable para proyectos de VIS y VIP durante el perido de gobierno </t>
  </si>
  <si>
    <t>Banco de tierras constituido</t>
  </si>
  <si>
    <t xml:space="preserve">No. Bancos de tierras constituido </t>
  </si>
  <si>
    <t>MP 3110111</t>
  </si>
  <si>
    <t>Apoyar y/o asesorar 555 titulaciones de vivienda en el departamento.</t>
  </si>
  <si>
    <t>Titulaciones  de vivienda apoyadas o asesoradas</t>
  </si>
  <si>
    <t>No. de titulaciones  de vivienda apoyadas o asesoradas</t>
  </si>
  <si>
    <t>MP 3110112</t>
  </si>
  <si>
    <t>Realizar el proceso de titulación de 500 predios en Juanchaco, Ladrilleros, La Barra, Puerto España y Miramar para población afrodescendiente, durante el periodo de gobierno.</t>
  </si>
  <si>
    <t>Predios individuales titulados</t>
  </si>
  <si>
    <t>Nº de predios individuales titulados</t>
  </si>
  <si>
    <t>MP 3110113</t>
  </si>
  <si>
    <t xml:space="preserve"> Actualizar el Plan Maestro del Desarrollo Regional al 2015 con proyección al 2032 </t>
  </si>
  <si>
    <t xml:space="preserve">Plan Maestro de Desarrollo Regional  actualizado </t>
  </si>
  <si>
    <t xml:space="preserve">Numero de Planes  Maestro de Desarrollo Regional  actualizados </t>
  </si>
  <si>
    <t>MP 3110114</t>
  </si>
  <si>
    <t xml:space="preserve"> Formular el Plan Departamental de Desarrollo 2012-2015 y realizar 7 evaluaciones durante el período de gobierno</t>
  </si>
  <si>
    <t>Plan Departamental de Desarrollo formulado y evaluado</t>
  </si>
  <si>
    <t>No. De Planes Departamentales de Desarrollo formulados mas numero de evaluaciones  realizadas</t>
  </si>
  <si>
    <t>MP 3110115</t>
  </si>
  <si>
    <t>Realizar  dos rendiciónes de cuentas de infancia,adolescencia, juventud y familia durante el periodo de gobierno</t>
  </si>
  <si>
    <t>Rendiciones de cuentas de infancia, adolescencia, juventud y familia realizadas</t>
  </si>
  <si>
    <t>No. De rendiciones de cuentas de infancia, adolescencia, juventud y familia realizadas</t>
  </si>
  <si>
    <t>MP 3110201</t>
  </si>
  <si>
    <t>Concertar una agenda de integración regional con los departamentos de la región pacífico</t>
  </si>
  <si>
    <t>Agenda de integración regional concertadas</t>
  </si>
  <si>
    <t>No.  de Agendas de integración regional concertadas</t>
  </si>
  <si>
    <t>MP 3110202</t>
  </si>
  <si>
    <t>Concertar una agenda de integración regional con los departamentos del eje cafetero y la Orinoquía.</t>
  </si>
  <si>
    <t>MP 3110203</t>
  </si>
  <si>
    <t>Consolidar la asociatividad de las subregiones del departamento.</t>
  </si>
  <si>
    <t>Agenda de integración subregional concertadas</t>
  </si>
  <si>
    <t>No.  de Agendas de integración subregional concertadas</t>
  </si>
  <si>
    <t>MP 3110301</t>
  </si>
  <si>
    <t>Realizar Inspección, Vigilancia y Control -IVC en 42 municipios a los factores de riesgo del ambiente</t>
  </si>
  <si>
    <t>Municipios Inspeccionados, vigilados y controlados en los factores de riesgo del ambiente</t>
  </si>
  <si>
    <t>Número de unicipios Inspeccionados, vigilados y controlados en los factores de riesgo del ambiente</t>
  </si>
  <si>
    <t>MP 3110302</t>
  </si>
  <si>
    <t>Implementar un Plan Departamental para la gestión con calidad de la salud ambiental en los municipios del departamento del Valle del Cauca</t>
  </si>
  <si>
    <t>Plan Departamental para la gestíon de salud ambiental  implementado</t>
  </si>
  <si>
    <t>Número de Planes  Departamentales para la gestíon de salud ambiental implementados</t>
  </si>
  <si>
    <t>MP 3110303</t>
  </si>
  <si>
    <t>Vigilar que el 100% de los municipios categoria E,1,2 y 3, ejerzan las competencias de Inspección, Vigilancia y Control- IVC a factores de riesgo del ambiente</t>
  </si>
  <si>
    <t>Municipios categoria E, 1,2,y 3 vigilados en las competencias de IVC a factores de riesgo del ambiente</t>
  </si>
  <si>
    <t>(Número de municipios E, 1,2,y 3 que ejercieron las competencias de IVC a factores de riesgo ambiental/ Número de Municipios E,1 ,2 y 3)*100</t>
  </si>
  <si>
    <t>MP 3110304</t>
  </si>
  <si>
    <t xml:space="preserve">Brindar asistencia técnica al 100% de los municipios  en gestion de salud ambiental </t>
  </si>
  <si>
    <t xml:space="preserve">Porcentaje de municipios asistidos tecnicamente  en gestion de salud ambiental </t>
  </si>
  <si>
    <t>(Número de municipios asistidos tecnicamente / Total  de municipios) * 100</t>
  </si>
  <si>
    <t>MP 3110305</t>
  </si>
  <si>
    <t xml:space="preserve"> Implementar en 21 municipios el Indice de Riesgo y Gestión de salud ambiental</t>
  </si>
  <si>
    <t>Municipios con indice de Riesgo y gestión de Salud ambiental implementado</t>
  </si>
  <si>
    <t>Número de municipios con indice de Riesgo y gestión de Salud ambiental implementado</t>
  </si>
  <si>
    <t>MP 3110306</t>
  </si>
  <si>
    <t>Implementar en 21 municipios la Estrategia Entornos Saludables en los componentes de: Calidad del agua,  calidad del aire y sustancias potencialmente tóxicas, a travez del Consejo Territorial de Salud Ambiental (Cotsa)</t>
  </si>
  <si>
    <t>Municipios con la estrategia de entornos saludables implementada</t>
  </si>
  <si>
    <t>Número de municipios con la estrategia de entorrnos saludables implementada</t>
  </si>
  <si>
    <t>MP 3110307</t>
  </si>
  <si>
    <t xml:space="preserve"> Conformación y operación del 100% de las mesas de trabajo que conforman el Consejo Territorial de Salud Ambinetal - COTSA -departamental </t>
  </si>
  <si>
    <t xml:space="preserve">Mesas de trabajo del COTSA departamental conformadas y operando </t>
  </si>
  <si>
    <t>(Número de mesas de trabajo conformadas y operando/ Total de mesas que conforman el COTSA)*100</t>
  </si>
  <si>
    <t>MP 3210101</t>
  </si>
  <si>
    <t xml:space="preserve">  Elaboración y socialización del documento  de política de educación ambiental para el Valle del Cauca conjuntamente con el  Comité Interinstitucional Departamental de Educación Ambiental CIDEA, durante el periodo de gobierno.</t>
  </si>
  <si>
    <t>Política de Educación ambiental del Valle del Cauca elaborada y socializada</t>
  </si>
  <si>
    <t>número de Política de Educación ambiental del Valle del Cauca  elaboradas y socializadas</t>
  </si>
  <si>
    <t>MP 3210102</t>
  </si>
  <si>
    <t xml:space="preserve"> Asesoria, seguimiento y evaluación a los  164 Estableciimientos Educativos en la  formulación e implementación de los proyectos Ambientales Educativos  - PRAE, y la creación de las red de PRAE, durante el periodo de gobierno.</t>
  </si>
  <si>
    <t xml:space="preserve">Establecimientos Educativos con Proyectos Educativos  Ambientales asesorados </t>
  </si>
  <si>
    <t xml:space="preserve">Número de Establecimientos Educativos con Proyectos Educativos  Ambientales asesorados </t>
  </si>
  <si>
    <t>MP 3210201</t>
  </si>
  <si>
    <t xml:space="preserve"> Coordinar la formulación del Plan Departamental de Biodiversidad acorde con la política nacional de Biodiversidad en conjunto con la Corporación CVC y otros actores del sector ambiental</t>
  </si>
  <si>
    <t>Plan Departamental de Biodiversidad formulado</t>
  </si>
  <si>
    <t>Número de Planes departamental de Biodiversidad formulado</t>
  </si>
  <si>
    <t>MP 3210202</t>
  </si>
  <si>
    <t>Elaborar dos planes de manejo ambiental de áreas protegidas durante el cuatrienio</t>
  </si>
  <si>
    <t>Planes de manejo ambiental de áreas protegidas elaborado</t>
  </si>
  <si>
    <t>Número de planes de manejo ambiental de áreas protegidas elaborados</t>
  </si>
  <si>
    <t>MP 3210203</t>
  </si>
  <si>
    <t xml:space="preserve"> Gestionar la incorporación del Jardín Botánico Juan María Céspedes como una nueva área protegida en el marco del Sistema Departamental de áreas protegidas</t>
  </si>
  <si>
    <t>Nuevas Areas protegidas incorporadas en el SIDAP</t>
  </si>
  <si>
    <t>Número de nuevas Areas protegidas incorporadas en el SIDAP</t>
  </si>
  <si>
    <t>MP 3210204</t>
  </si>
  <si>
    <t>Gestionar la declaratoria  de al menos tres áreas protegidas en el marco del Sistema departamental de Areas Protegidas</t>
  </si>
  <si>
    <t>MP 3210205</t>
  </si>
  <si>
    <t>Gestionar diez proyectos de investigación sobre biodiversidad durante el periodo de gobierno</t>
  </si>
  <si>
    <t>Proyectos sobre biodiversidad gestionados</t>
  </si>
  <si>
    <t>No de proyectos sobre biodiversidad gestionados</t>
  </si>
  <si>
    <t>MP 3210206</t>
  </si>
  <si>
    <t>Formular un anteproyecto  para la consolidación de un Jardin Botánico   en el campus de la Ciudad Universitaria del Valle, sede Melendez, en el  segundo año del periodo de gobierno</t>
  </si>
  <si>
    <t>Anteproyecto Jardín Botánico fromulado</t>
  </si>
  <si>
    <t>No de anteproyectos de Jardín Botánico Formulados</t>
  </si>
  <si>
    <t>MP 3210301</t>
  </si>
  <si>
    <t xml:space="preserve">Incrementar en 7 programas la oferta de posgrado de la Universidad del Valle durante el periodo 2012-2015. </t>
  </si>
  <si>
    <t>MP 2110138</t>
  </si>
  <si>
    <t>Incrementar en 20 la tasa de graduación del posgrado de la Universidad del Valle durante el periodo 2012-2015</t>
  </si>
  <si>
    <t>MP 2110139</t>
  </si>
  <si>
    <t>Aumentar a 2.760  (27) la matricula oficial  de la población victima del conflicto registrada en el aplicativo SIMAT ( Sistema de Información de Matricula ) en el periodo de gobierno.</t>
  </si>
  <si>
    <t>MP 2110201</t>
  </si>
  <si>
    <t>Brindar a  16.800 adultos mayores Jornadas saludables, durante el periodo 2012-2015.</t>
  </si>
  <si>
    <t>MP 2110203</t>
  </si>
  <si>
    <t>Realizar una convocatoria anual para la implementación de huertas productivas en ORGANIZACIONES para el adulto mayor que permitan la obtención de alimentos saludables y nutritivos</t>
  </si>
  <si>
    <t>MP 2110204</t>
  </si>
  <si>
    <t>Caracterizar la población adulta mayor atendida en los centros de bienestar y centros vida de los 42 municipios</t>
  </si>
  <si>
    <t>MP 2110205</t>
  </si>
  <si>
    <t>Elaborar e iniciar la implementación de un plan de atención que permita la inversión  del recurso recaudado por concepto de la estampilla del adulto mayor</t>
  </si>
  <si>
    <t>MP 2110206</t>
  </si>
  <si>
    <t>Apoyar la ejecución del programa "Nuevo Comienzo" (Adultos mayores) en 15 municipios del Valle del Cauca</t>
  </si>
  <si>
    <t>MP 2110301</t>
  </si>
  <si>
    <t>Ofrecer anualmente una función de títeres con el grupo profesional  de  Bellas Artes a beneficio de la población discapacitada auditiva.</t>
  </si>
  <si>
    <t>MP 2110302</t>
  </si>
  <si>
    <t>Beneficiar a 800 personas en situación de discapacidad anualmente con apoyo técnico, servicios biomédicos, aportes para preparación y participación en deporte adaptado</t>
  </si>
  <si>
    <t>MP 2110303</t>
  </si>
  <si>
    <t>Ofrecer actividades recreativas a 8.400 personas en situación de discapacidad , en los parques de RECREAVALLE, durante el periodo 2012-2015.</t>
  </si>
  <si>
    <t>MP 2110304</t>
  </si>
  <si>
    <t>Apoyar la ejecución  de un (1) proyecto  cultural dirigido a población discapacitada del Departamento, durante cada año de gobierno</t>
  </si>
  <si>
    <t>MP 2110305</t>
  </si>
  <si>
    <t>Formar 171 docentes de apoyo pedagógico para la  atención a población con necesidades educativas especiales (con discapacidades y talentos excepcionales) en el periodo de gobierno.</t>
  </si>
  <si>
    <t>MP 2110306</t>
  </si>
  <si>
    <t>Aumentar a 4.314 (43) la matricula oficial  de la población con necesidades educativas especiales - NEE, registrada en el aplicativo SIMAT  ( Sistema de Información de Matricula) en el periodo de gobierno.</t>
  </si>
  <si>
    <t>MP 2110307</t>
  </si>
  <si>
    <t>Diseñar una estrategia de monitoreo al enfoque diferencial en la oferta y acceso a bienes y servicios sociales</t>
  </si>
  <si>
    <t>MP 2110401</t>
  </si>
  <si>
    <t>Garantizar la participación de 300 adolescentes y jóvenes en las Escuelas de Gobierno y justicia propia.</t>
  </si>
  <si>
    <t>MP 2110402</t>
  </si>
  <si>
    <t>Implementar un encuentro anual de mujeres indigenas a nivel regional para la divulgación de tradiciones culturales y visibilización de los pueblos sujetos de desarrollo</t>
  </si>
  <si>
    <t>MP 2110403</t>
  </si>
  <si>
    <t xml:space="preserve">Realizar 3 (tres)  diplomados de formación  para autoridades indígenas en jurisdicción, gobierno y justicia propia.  </t>
  </si>
  <si>
    <t>MP 2110404</t>
  </si>
  <si>
    <t>No. de proyectos   para disminuir el conflicto de uso del suelo gestionados</t>
  </si>
  <si>
    <t>MP 3310101</t>
  </si>
  <si>
    <t>Formular  e implementar del Plan Departamental de Gestión del Riesgo de Desastres y adaptación al cambio climático.</t>
  </si>
  <si>
    <t>Plan Departamental de Gestión del Riesgo de Desastres y adaptación al cambio climático formulado</t>
  </si>
  <si>
    <t>Número de Planes de Gestión del Riesgo de Desastres y adaptación al cambio climático formulado</t>
  </si>
  <si>
    <t>MP 3310102</t>
  </si>
  <si>
    <t>Implementar  la Estrategia Departamental de respuesta a Emergencias</t>
  </si>
  <si>
    <t xml:space="preserve"> Estrategias de respuesta a emergencias implementadas</t>
  </si>
  <si>
    <t>Número de estrategias de respuesta a emergencia implementadas</t>
  </si>
  <si>
    <t>MP 3310103</t>
  </si>
  <si>
    <t>Publicar  y socializar   200 ejemplares sobre gestión del riesgo, como apoyo a los CLOPADS (Comités Locales de Prevención y Atención de desastres)</t>
  </si>
  <si>
    <t>Ejemplares gestión del riesgo publicados y socializados</t>
  </si>
  <si>
    <t>Número de ejemplares  sobre gestión del riesgo publicados y socializados</t>
  </si>
  <si>
    <t>MP 3310104</t>
  </si>
  <si>
    <t>Atender el 100% de las solicitudes de asesoría de los municipios para la implementación de los planes locales de gestión del riesgo de Desastres</t>
  </si>
  <si>
    <t>Solicitudes de asesoría a los muncipios sobre los palnes locales de gestión del riesgo de desastres atendidas</t>
  </si>
  <si>
    <t>(Nuemro de solicitudes de asesoría a los muncipios sobre los palnes locales de gestión del riesgo de desastres atendidas / Total de solicitudes ) x 100</t>
  </si>
  <si>
    <t>MP 3310105</t>
  </si>
  <si>
    <t>Realizar anualmente el 100% de las sesiones ordinarias programadas de la comisiòn tecnica del Consejo Departamental de Gestión del Riesgo de Desastres DGRD</t>
  </si>
  <si>
    <t>Sesiones ordinarias de la comisión técnica del CDGRD realizadas</t>
  </si>
  <si>
    <t>(Sesiones ordinarias de la comisión técnica del CDGRD realizadas / Sesiones ordinarias de la comisión técnica del CDGRD programadas) x 100</t>
  </si>
  <si>
    <t>MP 3310106</t>
  </si>
  <si>
    <t xml:space="preserve">Contribuir a la construcción de un modelo para la restauración del corredor de conservación de las zonas en riesgo de inundación del sistema río Cauca en su valle alto. </t>
  </si>
  <si>
    <t>Modelos de restauración de zonas en riesgo de inundaciones construidos</t>
  </si>
  <si>
    <t>No. de modelos de restauración de zonas en riesgo de inundaciones construidos</t>
  </si>
  <si>
    <t>MP 3310107</t>
  </si>
  <si>
    <t>Implementar tres (3) actividades académicas  durante el periodo de gobierno para población indígena sobre la cultura de la gestión del riesgo de desastres.</t>
  </si>
  <si>
    <t>Actividades académicas implementadas</t>
  </si>
  <si>
    <t>Nº de actividades académicas implementadas</t>
  </si>
  <si>
    <t>MP 3310108</t>
  </si>
  <si>
    <t>Gestionar la formulación del Plan de Gestión del Riesgo para zonas mineras en el Valle del Cauca, durante el periodo de gobierno</t>
  </si>
  <si>
    <t>Plan de gestión de riesgo para zonas mineras formulado</t>
  </si>
  <si>
    <t>No. de planes de gestión de riesgo para zonas mineras formulado</t>
  </si>
  <si>
    <t>MP 3310201</t>
  </si>
  <si>
    <t xml:space="preserve">Entregar 2500 kits de ayuda humanitaria a los damnificados reportados por los CMGRD (Consejos Municipales de Gestión del Riesgo de Desastres)  de los fenomenos  naturales y/o antrópicos que sucedan en el valle del Cauca </t>
  </si>
  <si>
    <t>Kits  de ayuda humanitaria  entregados</t>
  </si>
  <si>
    <t>Nro de kits de ayuda humanitaria entregados</t>
  </si>
  <si>
    <t>MP 3310202</t>
  </si>
  <si>
    <t>Dotar a 4 Organismos de Socorro del sistema de Gestión del Riesgo de Desastres y Consejo Departamental de Gestión del Riesgo de Desastres con elementos y equipos de comunicaciones</t>
  </si>
  <si>
    <t>Organismos de Socorro del Sistema GRD y CDGRD dotados</t>
  </si>
  <si>
    <t>MP 2110604</t>
  </si>
  <si>
    <t>Asistir técnicamente al 100% de las administradoras de salud y direcciones locales de salud en la antirretroviral para VIH positivo según indicadores de alerta temprana en el periodo de gobierno.</t>
  </si>
  <si>
    <t>MP 2110605</t>
  </si>
  <si>
    <t>Asistir  técnicamente a las 42 Direcciones Locales de Salud para la implementación de  protocolos de atención integral  a mujeres con lesiones de cuello uterino de alto grado en el periodo de gobierno.</t>
  </si>
  <si>
    <t>MP 2110606</t>
  </si>
  <si>
    <t>Brindar  apoyo al 80 % de los servicios amigables de las ESE para vacunar a mujeres   entre 10 a 19 años, contra  el Virus de Papiloma Humano</t>
  </si>
  <si>
    <t>MP 2110607</t>
  </si>
  <si>
    <t>Asistir técnicamente a funcionarios  de 30 Empresas Administradoras de Planes de Beneficios-EAPB   y  56 Empresas Sociales del Estado para realización de aplicación de protocolo para sífilis gestacional y el monitoreo de los  casos de Sífilis Gestacional y Sífilis Congénita al año 2015.</t>
  </si>
  <si>
    <t>MP 2110608</t>
  </si>
  <si>
    <t xml:space="preserve">Asistir Técnicamente a  42 Direcciones Locales de Salud para realizar el monitoreo de casos de Sífilis Gestacional y Sífilis Congénita al año 2015. </t>
  </si>
  <si>
    <t>MP 2110609</t>
  </si>
  <si>
    <t>Implementar y mejorar  en las 42 Direcciones Locales de Salud las redes sociales de apoyo a salud sexual y reproductiva  con énfasis en Prevención en Espacios para Adolescentes-EA- (S.AMG), Infecciones de Transmisión Sexual-ITS, atención con enfoque diferencial, Promoción de Derechos SR y Violencia Sexual-Violencia intrafamiliar y sexual  en el periodo de gobierno.</t>
  </si>
  <si>
    <t>MP 2110610</t>
  </si>
  <si>
    <t>Asistir Técnicamente a 42 ESE  en  el fortalecimiento de las  redes sociales de apoyo en SSR y la atención con  enfoque diferencial, Espacios Adolescentes-EA  (Servicios Amigables), Infecciones de Transmisión Sexual-ITS, Promoción de Derechos SR y Violencia Sexual-VIFSX en el periodo de gobierno.</t>
  </si>
  <si>
    <t>MP 2110611</t>
  </si>
  <si>
    <t>Asistir técnicamente al 1005 de las administradoras de Salud, Direcciones Locales de Salud y ESE en la implementación de protocolos de detección y atención integral de VIF-VSX en población de 0 a 19 años</t>
  </si>
  <si>
    <t>MP 2110612</t>
  </si>
  <si>
    <t>Porcentaje de municipios y empresas prestadoras de servicios públicos domiciliarios de Acueducto, Alcantarillado y Aseo asesorados</t>
  </si>
  <si>
    <t>Numero de municipios y empresas prestadoras de servicios públicos domiciliarios de Acuedcucto, Alcantarillado y Aseo asesorados / Total de  municipios y empresas prestadoras de servicios públicos domiciliarios de Acuedcucto, Alcantarillado y Aseo  X 100</t>
  </si>
  <si>
    <t>MP 3410202</t>
  </si>
  <si>
    <t>Estructurar e implementar el Plan de Gestión Social del Programa Agua Para la Prosperidad - PAP-PDA</t>
  </si>
  <si>
    <t>Plan de gestión social del PAP-PDA , estructurado e implementado</t>
  </si>
  <si>
    <t>Número de Planes de gestión social del PAP-PDA , estructurados e implementados</t>
  </si>
  <si>
    <t>MP 3410203</t>
  </si>
  <si>
    <t>Asesorar anualmente al 100% de las entidades territoriales participantes del PDA  en el procesos de certificación en el uso de los recursos del Sistema General de Participaciones - SGP- Agua Potable y Saneamiento Básico - APSB (Artículo 4° de la Ley 1176 de 2007 y lo establecido en el
Decreto 28 de 2008.)</t>
  </si>
  <si>
    <t>Porcentaje de entidades territoriales participantes del PDA asesoradas anualmente</t>
  </si>
  <si>
    <t>Entidades territoriales participantes del PDA asesoradas anualmente / Total de entidades territoriales participantes del PDA x 100</t>
  </si>
  <si>
    <t>MP 3410301</t>
  </si>
  <si>
    <t>Ejecutar el 100% de los proyectos de acueducto y saneamiento básico viabilizados por el Ministerio de Vivienda, Ciudad y Territorio o  el mecanismo de viabilización de proyectos establecido a nivel regional</t>
  </si>
  <si>
    <t>Porcentaje de proyectos de acueducto y saneamiento básico ejecutados</t>
  </si>
  <si>
    <t>Proyectos de acueducto y  saneamiento básico ejecutados / proyectos de acueducto y saneamiento báscio viabilizados X 100</t>
  </si>
  <si>
    <t>MP 3410302</t>
  </si>
  <si>
    <t>Ajustar, complementar y/o elaborar al menos 50 estudios de preinversión de obras de acueducto y/o alcantarillado, durante el periodo de gobierno</t>
  </si>
  <si>
    <t>Estudios de preinversión ajustados, complementados y/o elaborados</t>
  </si>
  <si>
    <t>Número de Estudios de preinversión ajustados, complementados y/o elaborados</t>
  </si>
  <si>
    <t>MP 3410303</t>
  </si>
  <si>
    <t>MP 2110622</t>
  </si>
  <si>
    <t>Realizar el  control de calidad a 230 Laboratorios   en  exámenes de interés en salud publica , durante el período de gobierno</t>
  </si>
  <si>
    <t>MP 2110623</t>
  </si>
  <si>
    <t>Realizar al menos una investigación anual,  aplicada en eventos de interés en salud pública , durante la vigencia 2012-2015.</t>
  </si>
  <si>
    <t>MP 2110624</t>
  </si>
  <si>
    <t>Asistir técnicamente al 100% de Municipios en el Programa Ampliado de Inmunización- PAI</t>
  </si>
  <si>
    <t>MP 2110625</t>
  </si>
  <si>
    <t xml:space="preserve">Asistir técnicamente  a funcionarios de 42 municipios (Direcciones Locales de Salud, y ESE ) sobre la estrategia AIEPI enfermedades prevalentes de la infancia EN EL COMPONENTE organizacional y clínico </t>
  </si>
  <si>
    <t>MP 2110626</t>
  </si>
  <si>
    <t>Asistir técnicamente  a funcionarios de 42 municipios (Direcciones Locales de Salud, y ESE ) sobre la estrategia AIEPI enfermedades prevalentes de la infancia EN EL COMPONENTE comunitario</t>
  </si>
  <si>
    <t>MP 2110629</t>
  </si>
  <si>
    <t>Implementar y evaluar en 21 Empresas Sociales de nivel I priorizadas, la estrategia de Instituciones Amigas de la Mujer y la Infancia IAMI, durante el periodo de gobierno</t>
  </si>
  <si>
    <t>MP 2110630</t>
  </si>
  <si>
    <t>Asistir técnicamente a 42 municipios y el Departamento para la formulación, implementación y evaluación los planes de Seguridad Alimentaria y Nutricional- SAN, durante el periodo de gobierno</t>
  </si>
  <si>
    <t>MP 2110631</t>
  </si>
  <si>
    <t xml:space="preserve"> Suministrar anualmente complemento nutricional a 600 mujeres gestantes identificadas con bajo peso gestacional, durante el periodo de gobierno.</t>
  </si>
  <si>
    <t>MP 2110632</t>
  </si>
  <si>
    <t xml:space="preserve"> Realizar 3 Talleres de capacitación a funcionarios de las Direcciones Locales de Salud con población afro, indígena y victima de la violencia para implementación de Planes de Intervenciones Colectivas y Vigilancia Epidemiológica de la DNT infantil</t>
  </si>
  <si>
    <t>MP 2110633</t>
  </si>
  <si>
    <t xml:space="preserve"> Implementar un plan de medios para promover la alimentación sana en la población infantil del departamentos</t>
  </si>
  <si>
    <t>MP 2110634</t>
  </si>
  <si>
    <t>Asistir técnicamente a 42  municipios  en la cobertura del componente Eventos Prevalentes en Salud Mental   y Consumo, desde  la estrategia de APS.</t>
  </si>
  <si>
    <t>MP 2110635</t>
  </si>
  <si>
    <t>Planes de saneamiento y manejo de vertimientos  corregimentales , formulados con metodolgía simplificada</t>
  </si>
  <si>
    <t>Número de planes de saneamiento y manejo de vertimientos  corregimentales , formulados con metodolgía simplificada</t>
  </si>
  <si>
    <t>MP 3410503</t>
  </si>
  <si>
    <t>Asesorar   la  formulación de los  planes de de ahorro y uso eficiente del agua - PAUEA de 17 muncipios</t>
  </si>
  <si>
    <t>Planes de ahorro y uso eficiente del agua - PAUEA formulados</t>
  </si>
  <si>
    <t>Número de Planes de ahorro y uso eficiente del agua - PAUEA formulados</t>
  </si>
  <si>
    <t>MP 3420101</t>
  </si>
  <si>
    <t>Promover la construcción de 100 viviendas con ecomateriales</t>
  </si>
  <si>
    <t xml:space="preserve">Viviendas construidas con  ecomateriales </t>
  </si>
  <si>
    <t xml:space="preserve">Numero de viviendas construidas con  ecomateriales </t>
  </si>
  <si>
    <t>MP 3420102</t>
  </si>
  <si>
    <t>Promover sistemas de aprovechamiento de las aguas lluvias para abastecimiento con enfoque de multiples usos (MUS), para 100  viviendas VIS y/o VIPPromover sistemas de aprovechamiento de las aguas lluvias para abastecimiento con enfoque de multiples usos (MUS), para 100  viviendas VIS y/o VIP</t>
  </si>
  <si>
    <t>Viviendas con sistemas de aprovechamiento de aguas lluvias instaladas</t>
  </si>
  <si>
    <t>Número de viviendas con sistemas de aprovechamiento de aguas lluvias instaladas</t>
  </si>
  <si>
    <t>MP 3420103</t>
  </si>
  <si>
    <t>Promover  sistemas de higienización y desinfeccion domiciliaria para 200 vivienda VIS y/o VIP</t>
  </si>
  <si>
    <t>Viviendas con sistemas de higienización y desinfección domiciliaria instalados</t>
  </si>
  <si>
    <t>No. de Viviendas con sistemas de higienización y desinfección domiciliaria instalados</t>
  </si>
  <si>
    <t>MP 3420104</t>
  </si>
  <si>
    <t>Promover 800 Viviendas con aparatos de bajo consumo, sistemas de tratamientos de aguas residuales domesticas y  el uso racional de agua de los beneficiarios de los planes VIS y VIP.</t>
  </si>
  <si>
    <t>Viviendas con aparatos de bajo consumo, sistemas de tratamientos de aguas residuales domesticas instalados</t>
  </si>
  <si>
    <t>No. de Viviendas con aparatos de bajo consumo, sistemas de tratamientos de aguas residuales domesticas instalados</t>
  </si>
  <si>
    <t>MP 3420105</t>
  </si>
  <si>
    <t>Fortalecer durante el cuatrienio al menos a 30 organizaciones y/o empresas de servicios públicos comunitarias para la optimización de sus inversiones en acueducto, alcantarillado y/o drenaje de aguas lluvias</t>
  </si>
  <si>
    <t>Organizaciones y / o empresas de servicios públicos fortalecidas</t>
  </si>
  <si>
    <t xml:space="preserve">Numero de Organizaciones y / o empresas de servicios públicos fortalecidas </t>
  </si>
  <si>
    <t>MP 3430101</t>
  </si>
  <si>
    <t>Formular un anteproyecto  para el tratamiento y desactivación de los residuos industriales en la Sede Melendez de la Universidad del Valle en el segundo año del cuatrienio</t>
  </si>
  <si>
    <t>Anteproyecto formulado</t>
  </si>
  <si>
    <t>No de anteproyectos Formulados</t>
  </si>
  <si>
    <t>MP 3430102</t>
  </si>
  <si>
    <t>Alcanzar 115 m3 el volúmen de residuos ordinarios recuperados en la Sede Melendez de la Universidad del Valle  en el período 2012-2015</t>
  </si>
  <si>
    <t>Metros cúbicos de residuos sordinarios  recuperados</t>
  </si>
  <si>
    <t>Número de Metros cúbicos de residuos sordinarios  recuperados</t>
  </si>
  <si>
    <t>MP 3430103</t>
  </si>
  <si>
    <t>Promover una campaña para el uso racional del papel en la Gobernación del Valle durante el período de gobierno</t>
  </si>
  <si>
    <t>Campañas para el uso racional del papel promovidas</t>
  </si>
  <si>
    <t>Número de Campañas para el uso racional del papel promovidas</t>
  </si>
  <si>
    <t>MP 4110101</t>
  </si>
  <si>
    <t>Diseñar los productos Turísticos de los nueve (9) municipios del departamento que hacen parte del Paisaje Cultural Cafetero, durante el cuatrienio.</t>
  </si>
  <si>
    <t>PTDMPCC</t>
  </si>
  <si>
    <t>MP 4110102</t>
  </si>
  <si>
    <t>Realizar 12 talleres de capacitación, asistencia técnica en planeación turística, formación y formalización empresarial para autoridades y prestadores de servicios turísticos del departamento, durante el cuatrienio.</t>
  </si>
  <si>
    <t>Número de Talleres de capacitación, asistencia técnica, formación y formalización empresarial realizados</t>
  </si>
  <si>
    <t>TCATFYFE</t>
  </si>
  <si>
    <t>MP 4110103</t>
  </si>
  <si>
    <t>Diseñar e implementar un Sistema de Información Turística para el Departamento del Valle del Cauca, durante el cuatrienio.</t>
  </si>
  <si>
    <t>Número de sistemas de información turística diseñados e implementados</t>
  </si>
  <si>
    <t>SIT</t>
  </si>
  <si>
    <t>MP 4110201</t>
  </si>
  <si>
    <t>Diseñar y Elaborar 6 elementos publicitarios de material promocional (mapas, plegables, guías turísticas, carpetas, chalecos, banners) para la  promoción turística del Valle del Cauca, durante el cuatrienio.</t>
  </si>
  <si>
    <t xml:space="preserve">Número de Elementos publicitarios de material promocional diseñados y elaborados </t>
  </si>
  <si>
    <t>MP 4110202</t>
  </si>
  <si>
    <t>Crear y sostener un portal web turístico y un aplicativo para dispositivos móviles, para la promoción turística del departamento, durante el cuatrienio.</t>
  </si>
  <si>
    <t>Número de Páginas Web turísticas y aplicativos creados y sostenidos</t>
  </si>
  <si>
    <t>MP 4110203</t>
  </si>
  <si>
    <t>Elaborar un vídeo de promoción turística del Valle del Cauca, para el cuatrienio.</t>
  </si>
  <si>
    <t>Número de videos de promoción turística elaborados</t>
  </si>
  <si>
    <t>VPTE</t>
  </si>
  <si>
    <t>MP 4110204</t>
  </si>
  <si>
    <t xml:space="preserve">Realizar 99 secciones de promoción turística en el programa de televisión institucional de la gobernación del Valle del Cauca, durante el cuatrienio. </t>
  </si>
  <si>
    <t>Número de Secciones de promoción turística realizadas</t>
  </si>
  <si>
    <t>SPTR</t>
  </si>
  <si>
    <t>MP 4110205</t>
  </si>
  <si>
    <t>Crear una marca turística institucional para el Valle del Cauca, durante el cuatrienio.</t>
  </si>
  <si>
    <t>Número de Marcas trísticas institucionales creadas</t>
  </si>
  <si>
    <t>MTIC</t>
  </si>
  <si>
    <t>MP 4110206</t>
  </si>
  <si>
    <t>Participar en la creación de un Bureau para la promoción del turismo de congresos, convenciones, etc., en el Valle del Cauca, durante el cuatrienio.</t>
  </si>
  <si>
    <t>Partipación en creación de un Bureau</t>
  </si>
  <si>
    <t>PCB</t>
  </si>
  <si>
    <t>MP 4110207</t>
  </si>
  <si>
    <t>Participar en seis (6) ferias especializadas en turismo, de carácter nacional o internacional, durante el cuatrienio.</t>
  </si>
  <si>
    <t>Número de Participaciones en ferias especializadas en turismo</t>
  </si>
  <si>
    <t>PEFET</t>
  </si>
  <si>
    <t>MP 4110208</t>
  </si>
  <si>
    <t>Realizar y/o participar en diecisiete (17) eventos y reuniones de carácter local, departamental, nacional o internacional, durante el cuatrienio.</t>
  </si>
  <si>
    <t>Número de participaciones y/o eventos y reuniones realizadas</t>
  </si>
  <si>
    <t>PEYRR</t>
  </si>
  <si>
    <t>MP 4110209</t>
  </si>
  <si>
    <t>Desarrollar en los seis (6) centros de Inciva un  portafolio de servicios de los productos turísticos, culturales y naturales  durante el cuatrienio.</t>
  </si>
  <si>
    <t>Centros con portafolio de servicios</t>
  </si>
  <si>
    <t>CPS</t>
  </si>
  <si>
    <t>MP 4110210</t>
  </si>
  <si>
    <t>Realizar convenios con 6 municipios del Departamento del Valle del Cauca, durante el cuatrienio para brindar servicios arqueológicos, culturales, naturales y turísticos.</t>
  </si>
  <si>
    <t>Número de Convenios Realizados</t>
  </si>
  <si>
    <t>NCR</t>
  </si>
  <si>
    <t>MP 4110301</t>
  </si>
  <si>
    <t>Realizar dos (2) estudios preliminares para la adecuación de atractivos turísticos del departamento, durante el cuatrienio.</t>
  </si>
  <si>
    <t>Número de Estudios preliminares realizados</t>
  </si>
  <si>
    <t>NEPR</t>
  </si>
  <si>
    <t>MP 4110302</t>
  </si>
  <si>
    <t>Adecuar dos (2) atractivos turísticos del Departamento del Valle del Cauca, en el período 2012-2015.</t>
  </si>
  <si>
    <t>Número de atractivos turisticos adecuados</t>
  </si>
  <si>
    <t>ATA</t>
  </si>
  <si>
    <t>MP 4110303</t>
  </si>
  <si>
    <t>Adecuar y Dotar dos (2) puntos de información turística del departamento, en el cuatrienio.</t>
  </si>
  <si>
    <t>Número de Puntos de información turística adecuados y dotados</t>
  </si>
  <si>
    <t>PITAYD</t>
  </si>
  <si>
    <t>MP 4110304</t>
  </si>
  <si>
    <t>Mejorar la infraestructura de los 6 Centros Turísticos naturales y culturales de Inciva a través de la gestión de recursos en el cuatrienio.</t>
  </si>
  <si>
    <t>Centros Turísticos Mejorados</t>
  </si>
  <si>
    <t>NCTM</t>
  </si>
  <si>
    <t>MP 4120101</t>
  </si>
  <si>
    <t>Elaborar un documento de diagnóstico de las negociaciones comerciales del departamento, durante el período de gobierno.</t>
  </si>
  <si>
    <t>Documentos de diagnóstico elaborados</t>
  </si>
  <si>
    <t>NDDE</t>
  </si>
  <si>
    <t>MP 4120102</t>
  </si>
  <si>
    <t>Socializar un plan estratégico para la promoción de las negociaciones comerciales del departamento durante el período de gobierno.</t>
  </si>
  <si>
    <t>Planes estratégicos socializados</t>
  </si>
  <si>
    <t>NPES</t>
  </si>
  <si>
    <t>MP 4120103</t>
  </si>
  <si>
    <t>Elaborar un documento de diagnóstico del comercio del departamento, durante el período de gobierno.</t>
  </si>
  <si>
    <t>MP 4120104</t>
  </si>
  <si>
    <t>Socializar una política de comercio para el departamento del Valle del Cauca, durante el periodo de gobierno.</t>
  </si>
  <si>
    <t>Políticas Socializadas</t>
  </si>
  <si>
    <t>NPS</t>
  </si>
  <si>
    <t>MP 4120201</t>
  </si>
  <si>
    <t xml:space="preserve">Elaborar dos (2) bases socio-económicas para el sector minero financiadas con recursos de cooperación que se gestionen. </t>
  </si>
  <si>
    <t>Bases Socioeconómicas para el sector minero elaboradas</t>
  </si>
  <si>
    <t>NBSSME</t>
  </si>
  <si>
    <t>MP 4120202</t>
  </si>
  <si>
    <t>Formular un (1) proyecto de inversión social para zonas mineras durante el período de gobierno.</t>
  </si>
  <si>
    <t>Proyecto de inversión social en zona minera formulado</t>
  </si>
  <si>
    <t>NPISZM</t>
  </si>
  <si>
    <t>MP 4120301</t>
  </si>
  <si>
    <t>Actualizar  anualmente 16 sectores de las Cuentas Económicas a partir del año 2013.</t>
  </si>
  <si>
    <t>Número de Sectores actualizados de las cuentas económicas</t>
  </si>
  <si>
    <t>TSA</t>
  </si>
  <si>
    <t>MP 4120302</t>
  </si>
  <si>
    <t>Elaborar y publicar anualmente el Anuario Estadístico del Valle del Cauca, a partir del año 2013.</t>
  </si>
  <si>
    <t>Número de Anuarios Estadísticos elaborados y publicados</t>
  </si>
  <si>
    <t>TAEP</t>
  </si>
  <si>
    <t>MP 4120303</t>
  </si>
  <si>
    <t>Realizar y publicar anualmente 4 análisis sectoriales sobre la economía vallecaucana, a partir del año 2013.</t>
  </si>
  <si>
    <t>Número de análisis sectoriales realizados y publicados</t>
  </si>
  <si>
    <t>TASEP</t>
  </si>
  <si>
    <t>MP 4120304</t>
  </si>
  <si>
    <t>Calcular y realizar la trimestralización del PIB del Valle del Cauca, a partir del año 2013.</t>
  </si>
  <si>
    <t>Cálculos trimestrales del PIB</t>
  </si>
  <si>
    <t>TCPIB</t>
  </si>
  <si>
    <t>MP 4120305</t>
  </si>
  <si>
    <t>Mantener actualizados 76 datos estadísticos del sector agropecuario durante el cuatrienio.</t>
  </si>
  <si>
    <t>Datos Estadísticos actualizados</t>
  </si>
  <si>
    <t>∑NDEA</t>
  </si>
  <si>
    <t>MP 4210101</t>
  </si>
  <si>
    <t xml:space="preserve">Realizar una (1) alianza público privada para promover la atracción de inversiones para el Valle del Cauca, durante el período de gobierno. </t>
  </si>
  <si>
    <t>Alianzas Público privadas realizadas</t>
  </si>
  <si>
    <t>NAPPR</t>
  </si>
  <si>
    <t>MP 4210201</t>
  </si>
  <si>
    <t xml:space="preserve">Financiar al menos 3 proyectos de Ciencia, tecnología e Innovación, para la investigación y el desarrollo socioeconómico a través del Fondo de CTI del Valle durante el cuatrienio. </t>
  </si>
  <si>
    <t>Número de Proyectos Financiados</t>
  </si>
  <si>
    <t>NPF</t>
  </si>
  <si>
    <t>MP 4210202</t>
  </si>
  <si>
    <t>Cofinanciar 6 iniciativas productivas anuales fundamentadas en ciencia, tecnología e innovación, para productos agroalimentarios en el Valle del Cauca, durante el período de gobierno.</t>
  </si>
  <si>
    <t>Iniciativas productivas fundamentadas en ciencia, tecnología e innovación apoyadas</t>
  </si>
  <si>
    <t>NIPFCTeIA</t>
  </si>
  <si>
    <t>MP 4210301</t>
  </si>
  <si>
    <t>Apoyar  al menos a tres (3) procesos que mejoren la productividad y competitividad del departamento, durante el periodo de gobierno.</t>
  </si>
  <si>
    <t>Número de Procesos que mejoran la productividad y competitividad apoyados</t>
  </si>
  <si>
    <t>NPMPYCA</t>
  </si>
  <si>
    <t>MP 4210302</t>
  </si>
  <si>
    <t>Realizar una (1) alianza público privada para promover la competitividad a través de eventos, ferias y espectáculos, durante el período de gobierno.</t>
  </si>
  <si>
    <t>Número de Alianzas Público Privadas realizadas</t>
  </si>
  <si>
    <t>MP 4210401</t>
  </si>
  <si>
    <t>Promover la construcción de al menos un parque temático en el departamento, durante el período de gobierno.</t>
  </si>
  <si>
    <t>Número de Parques temáticos promocionados para construcción</t>
  </si>
  <si>
    <t>NPTPC</t>
  </si>
  <si>
    <t>MP 4210402</t>
  </si>
  <si>
    <t xml:space="preserve">Celebrar al 2015 tres (3) versiones de la "Semana de la Ciencia", durante el cuatrienio. </t>
  </si>
  <si>
    <t>Versiones de la Semana de la Ciencia</t>
  </si>
  <si>
    <t>NVSC</t>
  </si>
  <si>
    <t>MP 4210403</t>
  </si>
  <si>
    <t>Concertar el diseño e instalación del Sistema Regional de Ciencia y tecnología e Innovación para el Valle del Cauca, durante el período de gobierno.</t>
  </si>
  <si>
    <t>Sistema Regional de Ciencia, Tecnología e Innovación diseñado e instalado</t>
  </si>
  <si>
    <t>SRCTeIDeI</t>
  </si>
  <si>
    <t>MP 4210404</t>
  </si>
  <si>
    <t>Realizar 42 eventos de transferencia de tecnología en los municipios del departamento para control fito y zoosanitario de renglones agroalimentarios que promuevan la inocuidad de los alimentos, durante el cuatrienio.</t>
  </si>
  <si>
    <t>Eventos de transferencia de tecnología realizados</t>
  </si>
  <si>
    <t>NETTR</t>
  </si>
  <si>
    <t>MP 4220101</t>
  </si>
  <si>
    <t>Interconectar con Fibra óptica del 100% de los Municipios del Valle del Cauca con el apoyo del MINTIC, durante el cuatrienio.</t>
  </si>
  <si>
    <t>Municipios conectados con fibra óptica</t>
  </si>
  <si>
    <t>(NMIFO * 100) / TMVC</t>
  </si>
  <si>
    <t>MP 4220102</t>
  </si>
  <si>
    <t>Dotar al 100% de los municipios del Valle del Cauca de Infraestructura tecnológica que permita desarrollar las tecnologías de acceso inalámbrico a través de alianzas con el Mintic, durante el cuatrienio.</t>
  </si>
  <si>
    <t>Municipios con zonas de redes inalambricas.</t>
  </si>
  <si>
    <t>(NMCRI  * 100)/ TMVC</t>
  </si>
  <si>
    <t>MP 4220201</t>
  </si>
  <si>
    <t>Proveer de 200 aulas móviles digitales a sedes educativas en el Departamento del Valle del Cauca durante el cuatrienio 2012-2015.</t>
  </si>
  <si>
    <t>Aulas moviles digitales</t>
  </si>
  <si>
    <t>NAME</t>
  </si>
  <si>
    <t>MP 4220202</t>
  </si>
  <si>
    <t>Promover  que al menos el 60% de las viviendas nuevas de interés social construidas en el Departamento del Valle del Cauca, se entreguen con computador y conectividad a internet, en el período de gobierno.</t>
  </si>
  <si>
    <t>Viviendas nuevas de interes social con computador y conexión a Internet</t>
  </si>
  <si>
    <t>MP 4220301</t>
  </si>
  <si>
    <t>Impulsar que el 60% de las entidades públicas del Departamento del Valle del Cauca tengan un avance de  implementación alta (81% - 100%), de la Estrategia de Gobierno en Línea, durante el periodo de Gobierno.</t>
  </si>
  <si>
    <t>(NEPGEL / TEP) * 100</t>
  </si>
  <si>
    <t>MP 4220302</t>
  </si>
  <si>
    <t>Desarrollar una aplicación Comercial y Financiera en ambiente WEB para Mipymes de la Región Pacífico durante el periodo de gobierno.</t>
  </si>
  <si>
    <t>Apliacion WEB Comercial y Financiera desarrollada</t>
  </si>
  <si>
    <t>NAWD</t>
  </si>
  <si>
    <t>MP 4220303</t>
  </si>
  <si>
    <t>Terminar la implementación de una aplicación de contenidos digitales del sector turístico para sitios turísticos del Departamento del Valle del Cauca, durante el periodo de Gobierno.</t>
  </si>
  <si>
    <t>NACDTD</t>
  </si>
  <si>
    <t>MP 4220304</t>
  </si>
  <si>
    <t>Desarrollar una red educadora para el Valle del Cauca, en el período de gobierno.</t>
  </si>
  <si>
    <t>Red Educadora para el Valle del Cauca Desarrollada</t>
  </si>
  <si>
    <t>NREPVCD</t>
  </si>
  <si>
    <t>MP 4220305</t>
  </si>
  <si>
    <t>Desarrollar  un sistema de interacción social y de innovación tecnológica que utilice las tecnologías de redes de acceso inalámbricas y  computación ubicua para los municipios del Valle del Cauca durante el período de gobierno.</t>
  </si>
  <si>
    <t>Sistema de interacción social y de innovación tecnológica desarrollado</t>
  </si>
  <si>
    <t>NSISITD</t>
  </si>
  <si>
    <t>MP 4220401</t>
  </si>
  <si>
    <t>Capacitar a 35.000 Vallecaucanos en uso y apropiación de las TIC, durante el periodo de gobierno.</t>
  </si>
  <si>
    <t>Vallecaucanos capacitados en el uso y apropiación de las TIC</t>
  </si>
  <si>
    <t>NVCUATIC</t>
  </si>
  <si>
    <t>MP 4220402</t>
  </si>
  <si>
    <t>Implementar 50 centros de servicios digitales en alianza con el MINTIC,  durante el periodo de gobierno.</t>
  </si>
  <si>
    <t>Centros de servicios digitales implementados</t>
  </si>
  <si>
    <t>NCSDI</t>
  </si>
  <si>
    <t>MP 4220403</t>
  </si>
  <si>
    <t>Ejecutar un programa de inclusión digital para población discapacitada del Departamento del Valle del Cauca, durante el período de gobierno.</t>
  </si>
  <si>
    <t>Programas de inclusión digital para población discapacitada ejecutado</t>
  </si>
  <si>
    <t>NPIDPPDE</t>
  </si>
  <si>
    <t>MP 4220404</t>
  </si>
  <si>
    <t>Implementar un sistema digital de seguridad vial en el Departamento del Valle del Cauca, durante el período de gobierno.</t>
  </si>
  <si>
    <t>Sistema digital de seguridad  vial implementado</t>
  </si>
  <si>
    <t>NSDSVI</t>
  </si>
  <si>
    <t>MP 4220501</t>
  </si>
  <si>
    <t>Renovar en un 50% la infraestructura de las tecnologías de la información y las comunicaciones (TIC) enfocadas a las áreas de producción y realización del Canal Regional Telepacífico  tendiente a la implementación de la Televisión Digital Terrestre TDT, durante el cuatrienio.</t>
  </si>
  <si>
    <t>MP 4220502</t>
  </si>
  <si>
    <t>Digitalizar en un 50% los equipos de transmisión del Canal Regional Telepacífico, durante el cuatrienio.</t>
  </si>
  <si>
    <t>MP 4230101</t>
  </si>
  <si>
    <t>Convocar reuniones trimestrales con los responsables nacionales de los sectores vial, férreo, aeroportuaria, marítimo y fluviales y de región pacifico para definir acciones conjuntas, durante el cuatrienio.</t>
  </si>
  <si>
    <t>MP 4230201</t>
  </si>
  <si>
    <t>Mantener 990 kilómetros de red vial a cargo del Departamento durante el cuatrienio 2012-2015.</t>
  </si>
  <si>
    <t>MP 4230202</t>
  </si>
  <si>
    <t>Rehabilitar 47 kilómetros de red vial a cargo del Departamento durante el cuatrienio 2012-2015.</t>
  </si>
  <si>
    <t>MP 4230203</t>
  </si>
  <si>
    <t>Mejorar 7 kilómetros de red vial a cargo del Departamento durante el cuatrienio 2012-2015.</t>
  </si>
  <si>
    <t>MP 4230204</t>
  </si>
  <si>
    <t>Construir 1.5 kilómetros de red vial a cargo del Departamento durante el cuatrienio 2012-2015.</t>
  </si>
  <si>
    <t>MP 4230205</t>
  </si>
  <si>
    <t>Realizar 34 estudios y diseños de la red vial a cargo del Departamento durante el cuatrienio 2012-2015.</t>
  </si>
  <si>
    <t>MP 4230206</t>
  </si>
  <si>
    <t>Demarcar, señalizar y proteger 375 kilómetros de la red vial a cargo del Departamento durante el cuatrienio 2012-2015.</t>
  </si>
  <si>
    <t>MP 4310101</t>
  </si>
  <si>
    <t xml:space="preserve">Realizar 4 capacitaciones, con entidades públicas o privadas, a las mujeres en las áreas detectadas  que permitan el fortalecimiento de sus iniciativas productivas durante el periodo de gobierno. </t>
  </si>
  <si>
    <t>MP 4310102</t>
  </si>
  <si>
    <t xml:space="preserve">Brindar asesoría técnica y social al 100% de las organizaciones de las mujeres que la soliciten y que cuentan con iniciativas productivas durante el periodo de gobierno. </t>
  </si>
  <si>
    <t>Asesoría Técnica y Social</t>
  </si>
  <si>
    <t>(NSA / NSR) * 100</t>
  </si>
  <si>
    <t>MP 4310103</t>
  </si>
  <si>
    <t>Realizar anualmente Expomujer Vallecaucana durante el periodo de gobierno.</t>
  </si>
  <si>
    <t>Evento Expomujer</t>
  </si>
  <si>
    <t>NEE</t>
  </si>
  <si>
    <t>MP 4310104</t>
  </si>
  <si>
    <t xml:space="preserve">Realizar durante el período de gobierno 4 capacitaciones con entidades públicas o privadas a las personas del sector LGTBI en las áreas detectadas  que permitan el fortalecimiento de sus iniciativas productivas. </t>
  </si>
  <si>
    <t>Capacitaciones</t>
  </si>
  <si>
    <t>MP 4310105</t>
  </si>
  <si>
    <t>Brindar asesoría técnica y social al 100% de las organizaciones del sector LGTBI que la soliciten y que cuentan con iniciativas productivas, durante el cuatrienio.</t>
  </si>
  <si>
    <t>(NSA / NSR) *100</t>
  </si>
  <si>
    <t>MP 4310201</t>
  </si>
  <si>
    <t>Apoyar técnicamente la ejecución de (2) proyectos para el fortalecimiento del emprendimiento cultural en el Valle del Cauca por cada año de gobierno.</t>
  </si>
  <si>
    <t>NPPFECAE</t>
  </si>
  <si>
    <t>MP 4310202</t>
  </si>
  <si>
    <t>Socializar en los 42  municipios del Valle del Cauca las bases de la política pública del emprendimiento.</t>
  </si>
  <si>
    <t>NMVCBPPES</t>
  </si>
  <si>
    <t>MP 4310203</t>
  </si>
  <si>
    <t>Estructurar un plan de mercadeo y comercialización de artesanías de los pueblos indígenas durante el cuatrienio.</t>
  </si>
  <si>
    <t>NPMYCE</t>
  </si>
  <si>
    <t>MP 4310204</t>
  </si>
  <si>
    <t>Crear 2 Unidades de negocio con capacidad instalada para diseño, creación, calidad y comercialización de los pueblos indígenas del departamento durante el cuatrienio.</t>
  </si>
  <si>
    <t>NDUNE</t>
  </si>
  <si>
    <t>MP 4310205</t>
  </si>
  <si>
    <t>Desarrollar e implementar una unidad de negocio cultural productiva para comunidades afrodescendientes en el departamento del valle del Cauca, durante el cuatrienio.</t>
  </si>
  <si>
    <t>MP 4320101</t>
  </si>
  <si>
    <t>Reactivar y fortalecer 10 (frutícola, cacao, pecuario, piscícola) encadenamientos productivos en el cuatrienio.</t>
  </si>
  <si>
    <t>Encadenamientos productivos reactivados y fortalecidos</t>
  </si>
  <si>
    <t>∑EPRYF</t>
  </si>
  <si>
    <t>MP 4320102</t>
  </si>
  <si>
    <t xml:space="preserve">Implementar 84 unidades productivas para el desarrollo agropecuario, agroindustrial y  agroecoturístico a grupos capacitados en el cuatrienio. </t>
  </si>
  <si>
    <t>Unidades productivas para el desarrollo agropecuario, agroindustrial y agroecoturistico implementadas</t>
  </si>
  <si>
    <t>∑UPI</t>
  </si>
  <si>
    <t>MP 4320103</t>
  </si>
  <si>
    <t>Implementar proyectos frutícolas para el desarrollo rural en el departamento.</t>
  </si>
  <si>
    <t>MP 4320104</t>
  </si>
  <si>
    <t>Realizar 5 eventos para promocionar el fomento empresarial y comercial agropecuario a través de ferias, giras, ruedas de negocios y simposios.</t>
  </si>
  <si>
    <t>Eventos para promocionar el fomento empresarial y comercial agropecuario</t>
  </si>
  <si>
    <t>∑EPFEYCA</t>
  </si>
  <si>
    <t>MP 4320105</t>
  </si>
  <si>
    <t>Formular y gestionar un proyecto científico y tecnológico para la cadena productiva de la Guadua, durante el cuatrienio.</t>
  </si>
  <si>
    <t>Proyecto cientifico y tecnologico</t>
  </si>
  <si>
    <t>NICYTR</t>
  </si>
  <si>
    <t>MP 4320201</t>
  </si>
  <si>
    <t>Cofinanciar 32 proyectos agropecuarios priorizados de las convocatorias de cadenas productivas, adecuación de tierras, formalización de la propiedad rural en el cuatrienio.</t>
  </si>
  <si>
    <t>∑PC</t>
  </si>
  <si>
    <t>MP 4320202</t>
  </si>
  <si>
    <t>Realizar capacitación a 40 grupos asociativos en la formulación de proyectos agropecuarios para presentar en convocatorias.</t>
  </si>
  <si>
    <t>∑CR</t>
  </si>
  <si>
    <t>MP 4320301</t>
  </si>
  <si>
    <t>Difundir nacional e internacionalmente entre 8 países y 4 departamentos,  la producción artística en danza realizada por Incolballet   a través de giras, temporadas y funciones  durante el cuatrienio 2012-2015</t>
  </si>
  <si>
    <t>MP 2111301</t>
  </si>
  <si>
    <t xml:space="preserve">100% de los Planes de Seguridad Alimentaria y Nutricional - SAN en los 42 Municipios y el Departamento, implementados y evaluados </t>
  </si>
  <si>
    <t>MP 2111302</t>
  </si>
  <si>
    <t xml:space="preserve">Implementar un proyecto de  Seguridad alimentaria y fortalecimiento organizativo y territorial en comunidades indígenas </t>
  </si>
  <si>
    <t>MP 2111303</t>
  </si>
  <si>
    <t>Formular un plan prospectivo de  producción y abastecimiento de alimentos departamental a 20 años  a partir del  2013</t>
  </si>
  <si>
    <t>MP 2111304</t>
  </si>
  <si>
    <t xml:space="preserve">Incentivar la agroindustria rural de asociaciones de campesinas y de grupos étnicos  con  $250.000.000 anuales, para la producción de alimentos con valor </t>
  </si>
  <si>
    <t>MP 2111305</t>
  </si>
  <si>
    <t>Realizar una convocatoria anual para fortalecer los espacios productivos de asociaciones de pequeños productores,  familiares y colectivos con semillas nativas, especies menores e insumos agrícolas a las familias con niños, mujeres rurales, embarazadas, jóvenes, adultos, adulto mayores con deficiencia nutricional aguda o crónica o en riesgo de deficiencia nutricional</t>
  </si>
  <si>
    <t>MP 2111306</t>
  </si>
  <si>
    <t>Realizar una convocatoria especifica para el mejoramiento del buen vivir individual y comunitario mediante la articulación y participación de las instituciones pertinentes y entes territoriales, frente a la problemática de desnutrición en las comunidades indígenas y afrodescendientes del departamento del Valle del Cauca, reconociendo las autoridades indígenas, consejos comunitarios y la libertad de los pueblos indígenas y comunidades afrodescendientes a decidir sobre los alimentos que producen y sobre los que consumen.</t>
  </si>
  <si>
    <t>MP 2111307</t>
  </si>
  <si>
    <t>Implementar el 100% de  estrategias  del plan prospectivo departamental de producción y abastecimiento de alimentos para los años 2014 y 2015</t>
  </si>
  <si>
    <t>MP 2120101</t>
  </si>
  <si>
    <t>Renovar la acreditación de 27 programas académicos de pregrado   de la universidad del Valle al 2015.</t>
  </si>
  <si>
    <t>MP 2120102</t>
  </si>
  <si>
    <t>Acreditar 14 programas de pregrado de la Universidad del Valle que cumplen los requisitos de la CNA, al 2015</t>
  </si>
  <si>
    <t>MP 2120103</t>
  </si>
  <si>
    <t>Acreditar 11  programas  de posgrado d de la Universidad del Valle  que cumplen los requisitos del CNA, al 2015</t>
  </si>
  <si>
    <t>MP 2120104</t>
  </si>
  <si>
    <t>Lograr la renovación de la acreditación Institucional de Alta Calidad de la Universidad del Valle, al 2015.</t>
  </si>
  <si>
    <t>MP 2120108</t>
  </si>
  <si>
    <t xml:space="preserve">Implementar un Sistema de Información Social - SIS con énfasis en Derechos Humanos y de conocimiento en políticas públicas sociales, durante el período de gobierno </t>
  </si>
  <si>
    <t>MP 2120109</t>
  </si>
  <si>
    <t>Consolidar la comunidad  virtual de Infancia, adolescencia y  juventud en el marco del sistema de información</t>
  </si>
  <si>
    <t>MP 2120105</t>
  </si>
  <si>
    <t>Apoyar la formulación de tres (3) planes de negocio de emprendedores, de 2013 a 2015</t>
  </si>
  <si>
    <t>Número de planes de negocio de emprendedores apoyados</t>
  </si>
  <si>
    <t>PNEA</t>
  </si>
  <si>
    <t>MP 4420103</t>
  </si>
  <si>
    <t>Fortalecer, con enfoque diferencial, 30 organizaciones y asociaciones productivas, mipymes y de artesanos, en aspectos técnicos, empresariales, asociativos, de innovación, durante el período de gobierno.</t>
  </si>
  <si>
    <t>Número Organizaciones y asociaciones productivas, mipymes y artesanos fortalecidos</t>
  </si>
  <si>
    <t>OAPMAF</t>
  </si>
  <si>
    <t>MP 4420104</t>
  </si>
  <si>
    <t>Implementar al 100% la estrategia departamental de emprendimiento y fomento empresarial a través de la concurrencia con el municipio de Cali y el Ministerio de Comercio, Industria y Turismo, durante el período de gobierno.</t>
  </si>
  <si>
    <t>Porcentaje de Implementación de Estrategia de emprendimiento y fomento empresarial</t>
  </si>
  <si>
    <t>(NFI * 100) / NTF</t>
  </si>
  <si>
    <t>MP 4420201</t>
  </si>
  <si>
    <t>Operar el Banco Social del Valle- BSV, brindando  asistencia técnica, capacitación, asesoría, pequeños créditos y créditos de fomento durante en el período de  gobierno.</t>
  </si>
  <si>
    <t>Banco Social del Valle Operando</t>
  </si>
  <si>
    <t>NBO</t>
  </si>
  <si>
    <t>MP 4420202</t>
  </si>
  <si>
    <t xml:space="preserve">Adelantar tres (3) alianzas estratégicas para la operatividad del Banco Social del Valle. </t>
  </si>
  <si>
    <t>Número de Alianzas Establecidas</t>
  </si>
  <si>
    <t>NAE</t>
  </si>
  <si>
    <t>MP 4420203</t>
  </si>
  <si>
    <t>Desembolsar 100 créditos mediante el Banco Social del Valle, de 2013 a 2015.</t>
  </si>
  <si>
    <t>Microcréditos colocados</t>
  </si>
  <si>
    <t>NCAD</t>
  </si>
  <si>
    <t>MP 4420301</t>
  </si>
  <si>
    <t>Constituir un organismo que agencie el desarrollo de una subregión del Valle del Cauca.</t>
  </si>
  <si>
    <t>NADELRC</t>
  </si>
  <si>
    <t>MP 4420302</t>
  </si>
  <si>
    <t>Formular una política de desarrollo local en el periodo de gobierno.</t>
  </si>
  <si>
    <t>NPDLFP</t>
  </si>
  <si>
    <t>MP 4420303</t>
  </si>
  <si>
    <t>Implementar un proceso de desarrollo local en una nueva subregión del Departamento, de 2013 a 2015.</t>
  </si>
  <si>
    <t>MP 4420304</t>
  </si>
  <si>
    <t>Gestionar el fortalecimiento de las instancias de concertación y articulación lideradas por la Gobernación, en el sector económico.</t>
  </si>
  <si>
    <t>Gestión del fortalecimiento de instancias articuladoras en el sector económico</t>
  </si>
  <si>
    <t>GFIASE = (RCF/ 6(RE) * 100</t>
  </si>
  <si>
    <t>MP 4420305</t>
  </si>
  <si>
    <t>Promover el intercambio de conocimientos y transferencia de metodologías para el desarrollo local (Ovop - Leader) en una subregión del Valle del Cauca.</t>
  </si>
  <si>
    <t>Intercambio de conocimientos y transferencias de metodologías promovidos en una subregión</t>
  </si>
  <si>
    <t>NICTMPS</t>
  </si>
  <si>
    <t>Pob Obj</t>
  </si>
  <si>
    <t xml:space="preserve">VALORES INDICADOR </t>
  </si>
  <si>
    <t>RECURSOS PROGRAMADOS</t>
  </si>
  <si>
    <t>S11</t>
  </si>
  <si>
    <t>S15</t>
  </si>
  <si>
    <t>S08</t>
  </si>
  <si>
    <t>S03</t>
  </si>
  <si>
    <t>S02</t>
  </si>
  <si>
    <t>S13</t>
  </si>
  <si>
    <t>S1</t>
  </si>
  <si>
    <t>IND</t>
  </si>
  <si>
    <t>S04</t>
  </si>
  <si>
    <t>S19</t>
  </si>
  <si>
    <t>ND</t>
  </si>
  <si>
    <t>S14</t>
  </si>
  <si>
    <t>DIS</t>
  </si>
  <si>
    <t>S16</t>
  </si>
  <si>
    <t>S07</t>
  </si>
  <si>
    <t>S10</t>
  </si>
  <si>
    <t>S06</t>
  </si>
  <si>
    <t>AFR</t>
  </si>
  <si>
    <t>S09</t>
  </si>
  <si>
    <t xml:space="preserve">TRO </t>
  </si>
  <si>
    <t>MR ASOCIADA</t>
  </si>
  <si>
    <t>MR 11101</t>
  </si>
  <si>
    <t>MR 11102</t>
  </si>
  <si>
    <t>MR 11103</t>
  </si>
  <si>
    <t>MR 11104</t>
  </si>
  <si>
    <t>MR 11105</t>
  </si>
  <si>
    <t>MR 12101</t>
  </si>
  <si>
    <t>MR 12102</t>
  </si>
  <si>
    <t>MR 12103</t>
  </si>
  <si>
    <t>MR 12104</t>
  </si>
  <si>
    <t>MR 13101</t>
  </si>
  <si>
    <t>MR 13102</t>
  </si>
  <si>
    <t>MR 13103</t>
  </si>
  <si>
    <t>MR 13104</t>
  </si>
  <si>
    <t>MR 13105</t>
  </si>
  <si>
    <t>MR 13106</t>
  </si>
  <si>
    <t>MR 13107</t>
  </si>
  <si>
    <t>MR 13108</t>
  </si>
  <si>
    <t>MR 13109</t>
  </si>
  <si>
    <t>MR 13110</t>
  </si>
  <si>
    <t>MR 13111</t>
  </si>
  <si>
    <t>MR 13112</t>
  </si>
  <si>
    <t>MR 13113</t>
  </si>
  <si>
    <t>MR 13114</t>
  </si>
  <si>
    <t>MR 13115</t>
  </si>
  <si>
    <t>MR 13116</t>
  </si>
  <si>
    <t>MR 13117</t>
  </si>
  <si>
    <t>MR 13119</t>
  </si>
  <si>
    <t>MR 13120</t>
  </si>
  <si>
    <t>MR 13118</t>
  </si>
  <si>
    <t>MR 21101</t>
  </si>
  <si>
    <t>MR 21102</t>
  </si>
  <si>
    <t>MR 21103</t>
  </si>
  <si>
    <t>MR 21104</t>
  </si>
  <si>
    <t>MR 21105</t>
  </si>
  <si>
    <t>MR 21106</t>
  </si>
  <si>
    <t>MR 21107</t>
  </si>
  <si>
    <t>MR 21108</t>
  </si>
  <si>
    <t>MR 21109</t>
  </si>
  <si>
    <t>MR 21110</t>
  </si>
  <si>
    <t>MR 21112</t>
  </si>
  <si>
    <t>MR 21111</t>
  </si>
  <si>
    <t>MR 21113</t>
  </si>
  <si>
    <t>MR 21114</t>
  </si>
  <si>
    <t>MR 21115</t>
  </si>
  <si>
    <t>MR 21116</t>
  </si>
  <si>
    <t>MR 21117</t>
  </si>
  <si>
    <t>MR 21118</t>
  </si>
  <si>
    <t>MR 21119</t>
  </si>
  <si>
    <t>MR 21120</t>
  </si>
  <si>
    <t>MR 21121</t>
  </si>
  <si>
    <t>MR 21122</t>
  </si>
  <si>
    <t>MR 21123</t>
  </si>
  <si>
    <t>MR 21124</t>
  </si>
  <si>
    <t>MR 21125</t>
  </si>
  <si>
    <t>MR 21126</t>
  </si>
  <si>
    <t>MR 21127</t>
  </si>
  <si>
    <t>MR 21128</t>
  </si>
  <si>
    <t>MR 21129</t>
  </si>
  <si>
    <t>MR 21130</t>
  </si>
  <si>
    <t>MR 21131</t>
  </si>
  <si>
    <t>MR 21132</t>
  </si>
  <si>
    <t>MR 21133</t>
  </si>
  <si>
    <t>MR 21134</t>
  </si>
  <si>
    <t>MR 21135</t>
  </si>
  <si>
    <t>MR 21136</t>
  </si>
  <si>
    <t>MR 21137</t>
  </si>
  <si>
    <t>MR 21138</t>
  </si>
  <si>
    <t>MR 21139</t>
  </si>
  <si>
    <t>MR 21140</t>
  </si>
  <si>
    <t>MR 21141</t>
  </si>
  <si>
    <t>MR 21142</t>
  </si>
  <si>
    <t>MR 21143</t>
  </si>
  <si>
    <t>MR 21144</t>
  </si>
  <si>
    <t>MR 21145</t>
  </si>
  <si>
    <t>MR 21146</t>
  </si>
  <si>
    <t>MR 21147</t>
  </si>
  <si>
    <t>MR 21148</t>
  </si>
  <si>
    <t>MR 21149</t>
  </si>
  <si>
    <t>MR 21150</t>
  </si>
  <si>
    <t>Estructurar los estudios de preinversión para la Construcción de un centro de ,  investigación y tecnología de las culturas afrocolombianas (CITAFRO) en la ciudad de Cali como capital del Departamento.</t>
  </si>
  <si>
    <t>MP 2130105</t>
  </si>
  <si>
    <t>Construir y dotar la sede administrativa del INTEP</t>
  </si>
  <si>
    <t>MP 2130106</t>
  </si>
  <si>
    <t>Construir un Laboratorio de suelos regional en la Granja Departamental de  Roldanillo.</t>
  </si>
  <si>
    <t>MP 2130107</t>
  </si>
  <si>
    <t>Adecuar la zona de piscinas de los 56  parques recreacionales , de RECREAVALLE, durante el período 201-2015.</t>
  </si>
  <si>
    <t>MP 2130108</t>
  </si>
  <si>
    <t>Construir y/o adecuar  (8)  centros artísticos y culturales en municipios del Valle del Cauca, en alianza con entidades públicas y privadas, para el fortalecimiento de los procesos de formación, durante el cuatrienio</t>
  </si>
  <si>
    <t>MP 2130109</t>
  </si>
  <si>
    <t>Disminuir el déficit de conectividad eléctrica rural en el 0,17%</t>
  </si>
  <si>
    <t>MP 2130110</t>
  </si>
  <si>
    <t xml:space="preserve">Adecuar 480 M2 de espacio público </t>
  </si>
  <si>
    <t>MP 2130111</t>
  </si>
  <si>
    <t>Incrementar la oferta de equipamiento colectivo en 750 M2</t>
  </si>
  <si>
    <t>Mejorar la infraestructura escolar de 36 sedes educativas del sector oficial en el periodo de gobierno.</t>
  </si>
  <si>
    <t>MP 2130113</t>
  </si>
  <si>
    <t>Mejorar la infraestructura escolar del Establecimiento Educativo Diego Rengifo Salazar del Municipio de Bugalagrande, en el periodo de gobierno.</t>
  </si>
  <si>
    <t>MP 2130114</t>
  </si>
  <si>
    <t>Formular y ejecutar cinco (5)  planes maestros de desarrollo físico de las sedes  de la Universidad del Valle, al 2015.</t>
  </si>
  <si>
    <t>MP 2130115</t>
  </si>
  <si>
    <t>Avanzar en el mejoramiento de las condiciones de Bienestar de las Sedes de la Universidad del Valle  por medio de la inversión de $379 millones en el periodo 2012 -2015.</t>
  </si>
  <si>
    <t>MP 2130116</t>
  </si>
  <si>
    <t>Construir 3.485 m2 adicionales correspondientes a la etapa III del proyecto de la Manzana del Saber.</t>
  </si>
  <si>
    <t>MP 2130117</t>
  </si>
  <si>
    <t>Construir 8.760 m2 adicionales correspondientes a la etapa IV del proyecto de la Manzana del Saber.</t>
  </si>
  <si>
    <t>MP 2130201</t>
  </si>
  <si>
    <t>Adecuar, mejorar o dotar 2 áreas administrativas o de servicios de deporte anualmente</t>
  </si>
  <si>
    <t>MP 2130202</t>
  </si>
  <si>
    <t>Actualizar y reponer la plataforma tecnológica, laboratorios y dotación de las sedes por medio de una inversión de $1.000 millones anuales.</t>
  </si>
  <si>
    <t>MP 2130203</t>
  </si>
  <si>
    <t xml:space="preserve">Dotar (19)  escuelas de música y/o casas de cultura, centros artísticos y culturales en  municipios del Departamento del Valle del Cauca durante el cuatrienio.  </t>
  </si>
  <si>
    <t>MP 2130204</t>
  </si>
  <si>
    <t>Dotar 1.440 m2 adicionales correspondientes a la etapa II del proyecto de la Manzana del Saber en el periodo de gobierno.</t>
  </si>
  <si>
    <t>MP 2130205</t>
  </si>
  <si>
    <t>Dotar 12.245 m2 adicionales correspondientes a las etapas III y IV del proyecto de la Manzana del Saber en el periodo de gobierno.</t>
  </si>
  <si>
    <t>MP 2210101</t>
  </si>
  <si>
    <t>Asesorar ,asistir y capacitar técnicamente en un 100% a los municipios y entes Departamentales del Valle del Cauca en la formulación, implementación y seguimiento de políticas y herramientas para el desarrollo socio-económico y ambiental, planificación, ordenamiento territorial presupuestación y finanzas de la gestión publica, durante el periodo de gobierno.</t>
  </si>
  <si>
    <t>Implementar en  4 grupos poblacionales  primera Infancia , infancia, adolescencia, juventud y  familia; adulto mayor;  pueblos indígenas y  afrodescendientes, una intervención integral multisectorial articulada y coordinada entre las diferentes dependencias de la Gobernación del Valle durante el periodo de gobierno.</t>
  </si>
  <si>
    <t>Aumentar en un punto la Tasa de cobertura bruta  en el nivel pre-escolar en el periodo de gobierno.</t>
  </si>
  <si>
    <t>Alcanzar el 11% de la población del Valle del Cauca con oferta y acceso a bienes y servicios de deporte, recreación, educación física y actividad física anualmente.</t>
  </si>
  <si>
    <t>Atender (1.200) beneficiarios en los programas de formación artística formal y no formal y en los programas culturales de la Secretaria de Cultura.</t>
  </si>
  <si>
    <t>Incrementar en un 18% la cobertura de estudiantes de posgrado en la Universidad del Valle durante el periodo 2012-2015.</t>
  </si>
  <si>
    <t>Aumentar en un punto el porcentaje de la matricula total del sector oficial que  corresponda a población  en situación de vulnerabilidad en el periodo de gobierno</t>
  </si>
  <si>
    <t>Gestionar conjuntamente con el gobierno nacional y los gobiernos municipales, la implementación de 50.000 soluciones habitacionales de interés social y/o prioritario</t>
  </si>
  <si>
    <t xml:space="preserve">Monitorear la inclusión de los enfoques diferenciales de género, etnia, ciclo de vida y territorial en  el  90% de las intervenciones desde la oferta y acceso a bienes y servicios del componente social.  </t>
  </si>
  <si>
    <t>Disminuir en cuatro puntos la razón de mortalidad materna con respecto a la línea de base al 2015. LB 2010</t>
  </si>
  <si>
    <t xml:space="preserve">Diseñar e implementar una estrategia de Información, Educación y Comunicación en torno a las Políticas Públicas Sociales en el Departamento durante el período de gobierno </t>
  </si>
  <si>
    <t>MP 2210113</t>
  </si>
  <si>
    <t>Construir una caja de herramientas metodológica  con enfoque diferencial y garantía de derechos para el funcionamiento de las instancias y mecanismos de concertación (primera infancia, infancia, adolescencia, juventud, adulto mayor, mujer-LGTBI, población rural, indígenas, afros, acción comunal) en el departamento, al 2013</t>
  </si>
  <si>
    <t>MP 2210114</t>
  </si>
  <si>
    <t>Aplicar la caja de herramientas metodológica con enfoque diferencial y garantía de derechos para el funcionamiento de las instancias y mecanismos de concertación (primera infancia, infancia, adolescencia, juventud, adulto mayor, mujer-LGTBI, población rural, indígenas, afros, acción comunal) en el departamento, al 2015.</t>
  </si>
  <si>
    <t>MP 2210115</t>
  </si>
  <si>
    <t>Construir participativamente y co-implementar las  políticas públicas de Adulto Mayor y discapacidad</t>
  </si>
  <si>
    <t>MP 2210116</t>
  </si>
  <si>
    <t>Construir participativamente y co-implementar 4 políticas públicas  sectoriales o poblacionales cumpliendo el enfoque diferencial   al 2015</t>
  </si>
  <si>
    <t>MP 2210117</t>
  </si>
  <si>
    <t>Implementar el 30 % de las políticas públicas de vivienda para el departamento del Valle del Cauca con enfoque diferencial.</t>
  </si>
  <si>
    <t>MP 2210118</t>
  </si>
  <si>
    <t>Realizar   una (1) campaña anual de promoción y divulgación de la política pública para las mujeres vallecaucanas en el departamento durante el periodo de gobierno</t>
  </si>
  <si>
    <t>MP 2210119</t>
  </si>
  <si>
    <t>Realizar   una (1) campaña anual de promoción y divulgación de la política pública para el sector LGTBI  en el departamento durante el periodo de gobierno</t>
  </si>
  <si>
    <t>MP 2210120</t>
  </si>
  <si>
    <t>Aplicar la caja de herramientas metodológica con enfoque diferencial y garantía de derechos para el funcionamiento de las instancias y mecanismos de concertación en el departamento, al 2015.</t>
  </si>
  <si>
    <t>MP 2210121</t>
  </si>
  <si>
    <t xml:space="preserve"> Realizar  una(1) Asamblea ciudadana consultiva departamental LGTBI con enfoque diferencial en el año 2015</t>
  </si>
  <si>
    <t>MP 2210122</t>
  </si>
  <si>
    <t>Disminuir en  0,4 la  tasa de mortalidad por desnutrición  por causa básica, en menores de cinco años.</t>
  </si>
  <si>
    <t>Implementar en los 42 municipios del departamento del  Valle del Cauca al menos tres de las políticas nacionales de salud mental y conexa y el desarrollo del componente de salud Mental en Atención Primaria en salud APS, AL 2015.</t>
  </si>
  <si>
    <t xml:space="preserve">Lograr que el 70% de la población  de 12 años en  el departamento del Valle del Cauca  tenga un índice de COP- (dientes cariados, obturados y perdidos) menor a 2.3. </t>
  </si>
  <si>
    <t>Incrementar al 85% el porcentaje de tratamiento exitoso de los casos de tuberculosis pulmonar con baciloscopia positiva ,  durante el período de gobierno.( Línea Base 2010, 74%).</t>
  </si>
  <si>
    <t>Mantener la prevalencia de lepra en menos de 1 caso por 10.000 habitantes, durante el período de gobierno.</t>
  </si>
  <si>
    <t>Asistir técnicamente a los 42 Municipios para la inclusión e implementación de Política Publica  en los Planes Territoriales en Salud para poblaciones especiales durante el periodo de gobierno (Victimas del conflicto armado, desmovilizados, adulto mayor, discapacidad, Afro Colombianos, Indígenas).</t>
  </si>
  <si>
    <t>Mantener por debajo de 3 los casos de mortalidad por malaria en el departamento. (Línea de base  2011: 1)</t>
  </si>
  <si>
    <t>Mantener por debajo de 150 * 100.000 habitantes, la tasa de morbilidad por Dengue. (Línea de base 2011: 80)</t>
  </si>
  <si>
    <t>Reducir por debajo de 100 * 100.000 habitantes,  la tasa de morbilidad por Leishmaniasis. (línea de base 2011: 16)</t>
  </si>
  <si>
    <t>Reducir a cero los casos la rabia humana transmitida por felinos y caninos. (Línea de base 2012: 2 casos)</t>
  </si>
  <si>
    <t>Gestionar en las 42 Direcciones Locales de Salud  planes de trabajo para la prevención, vigilancia y control de riesgos profesionales, al 2015.</t>
  </si>
  <si>
    <t>Lograr al 2015 el 100% de cobertura de afiliación de la población Vallecaucana al sistema General de seguridad Social en salud- SGSS.</t>
  </si>
  <si>
    <t>Atender al 100% de la población vallecaucana estimada sin aseguramiento, que demanda servicios de salud incluyendo urgencias médicas y no POS.</t>
  </si>
  <si>
    <t>Asistir al 100% de   las  Empresas Sociales Estado del departamento para el mejoramiento de su capacidad técnico administrativa  en la Prestación de los Servicios de salud.</t>
  </si>
  <si>
    <t>Conformar e implementar una  (1) Red Integrada e Integrales de Servicios de Salud en el Departamento durante el periodo de gobierno.</t>
  </si>
  <si>
    <t>Implementar en un 80% el plan de mejoramiento para la Acreditación de la Secretaría Departamental de Salud, en el período de gobierno</t>
  </si>
  <si>
    <t>Formular el Plan Decenal de Salud Pública para el departamento del Valle del Cauca al  2014</t>
  </si>
  <si>
    <t>Vigilar y controlar al 100% de las EPS-S, DLS e IPS públicos y privados,  para el cumplimiento de sus competencias</t>
  </si>
  <si>
    <t>Disminuir la tasa de deserción escolar sector oficial de 5.5% a 5.3% en el periodo de gobierno (Indicador del MEN)</t>
  </si>
  <si>
    <t>Disminuir la tasa de analfabetismo de 4.6% al 4.4% en el periodo de gobierno</t>
  </si>
  <si>
    <t>Incrementar en dos puntos el porcentaje de Establecimientos Educativos del sector oficial de los municipios no certificados que se ubican en categoría Superior y en categoría media, en las Pruebas SABER 11 en el periodo de gobierno.</t>
  </si>
  <si>
    <t>Aumentar en un punto el porcentaje de estudiantes de grado 11 de los Establecimientos Educativos Oficiales de los Municipios no certificados que obtienen el nivel B1 en inglés en las Pruebas SABER 11  en el periodo de gobierno</t>
  </si>
  <si>
    <t>Aumentar en un punto el porcentaje de la matricula oficial de la zona rural en los municipios no certificados del Valle del Cauca en el periodo de gobierno</t>
  </si>
  <si>
    <t>Disminuir en tres puntos el  porcentaje de Establecimientos Educativos del sector oficial de los municipios no certificados que se ubican en categoría baja en las Pruebas SABER 11 en el periodo de gobierno</t>
  </si>
  <si>
    <t>Aumentar en dos puntos el porcentaje de egresados de la Educación Media  de los Establecimientos Educativos del sector oficial de los Municipios no certificados que obtienen certificación de formación laboral basada en competencias en el periodo de gobierno</t>
  </si>
  <si>
    <t>Tener una  (1) planta docente que se corresponda con las necesidades que demanda la EDUCACIÓN que realiza la Universidad del Valle .</t>
  </si>
  <si>
    <t>Brindar a 202.637  pobladores del Valle del Cauca acceso a la recreación entre los años 2012 a 2015.</t>
  </si>
  <si>
    <t>Mantener un promedio anual de 215.000 usuarios en los centros del patrimonio cultural y natural del Valle del Cauca a cargo de INCIVA.</t>
  </si>
  <si>
    <t>Fortalecer en un 20% la producción y programación de Telepacífico,  promoviendo espacios de encuentro cultural, educativos y de respeto por la diversidad étnica, durante el período de gobierno</t>
  </si>
  <si>
    <t>Aumentar en un 5% el acceso de la población a las diferentes manifestaciones artísticas y culturales, durante el periodo de gobierno</t>
  </si>
  <si>
    <t>Fortalecer la Red Departamental de Bibliotecas Públicas del Valle del Cauca en el periodo 2012 - 2015.</t>
  </si>
  <si>
    <t xml:space="preserve">Atender 2.580.000 usuarios en la Biblioteca Departamental Jorge Garcés Borrero entre los años 2012 y 2015. </t>
  </si>
  <si>
    <t xml:space="preserve">Aumentar en un 10% el acceso anual de los ciudadanos a la producción y creación artística y cultural dirigida por Incolballet </t>
  </si>
  <si>
    <t>Implementar en el 100% de los muncipios y el departamento, sus planes de seguridad alimentaria y nutricional- SAN _ en el periodo de gobierno</t>
  </si>
  <si>
    <t>Implementar la política por un Valle sin Hambre  con enfoque diferencial, incluyendo las variables de género, étnica y ciclos de vida  y focalizada en los mas necesitados para el departamento del Valle del Cauca</t>
  </si>
  <si>
    <t>Acreditar y mantener la acreditación de  54  programas académicos de la Universidad del Valle,   que cumplen los requisitos Comisión Nacional  de Acreditación  durante el período 2012-2015.</t>
  </si>
  <si>
    <t>Implementar 12 de  proyectos de investigación, innovación, difusión,  referidos al componente social del desarrollo</t>
  </si>
  <si>
    <t>Consolidar 28 nuevos grupos de investigación de la Universidad del Valle, durante el periodo 2012-2015</t>
  </si>
  <si>
    <t>Implementar en un 100% el proceso de transformación del INTEP a institución Universitaria, al 2015.</t>
  </si>
  <si>
    <t xml:space="preserve">Beneficiar 23.00 habitantes del Valle del Cauca con  proyectos de entorno y equipamiento para la oferta de bienes y servicios sociales. </t>
  </si>
  <si>
    <t>Reducir en un 0,17% el déficit de viviendas sin conexión energética en el sector rural</t>
  </si>
  <si>
    <t>Mejorar la oferta de espacio público y equipamiento colectivo asociado al mejoramiento integral de barrios, en 1.230 M2</t>
  </si>
  <si>
    <t>El 5% (68) de las sedes educativas oficiales en los municipios no certificados del Valle del Cauca con mejores ambientes educativos en el periodo de gobierno.</t>
  </si>
  <si>
    <t>Implementar un  (1)  modelo de regionalización de la Universidad del Valle basado en Seccionales funcionando, al 2015.</t>
  </si>
  <si>
    <t>Culminar el proyecto de la Manzana del Saber durante el periodo 2012 -2015.</t>
  </si>
  <si>
    <t>Indagar anualmente, el grado de incidencia de las organizaciones sociales en las políticas públicas  sociales departamentales, durante  el  periodo gobierno</t>
  </si>
  <si>
    <t xml:space="preserve">Fortalecer el 10% de las OPV's formales e informales existentes en el departamento del Valle del Cauca, con enfoque diferencial. </t>
  </si>
  <si>
    <t>Incorporar en el 25% de los proyectos que ejecute el departamento, durante el periodo de gobierno, la dimensión étnica y la variable de ciclo de vida</t>
  </si>
  <si>
    <t>Aumentar en (7) el número de proyectos de conservación, recuperación protección, valoración, mantenimiento, promoción y difusión del patrimonio cultural material e inmaterial en el Valle del Cauca, durante el periodo de gobierno.</t>
  </si>
  <si>
    <t>Recuperar el 15% de los  documentos patrimoniales y fotográficos de la Biblioteca Departamental Jorge Garcés Borrero en la vigencia 2012 - 2015.</t>
  </si>
  <si>
    <t>Incorporar en el 25% de los proyectos que ejecute el departamento, durante el periodo de gobierno, la metodología del enfoque de genero y la variable ciclo de vida.</t>
  </si>
  <si>
    <t>Indagar el grado de participación ciudadana y democrática en la apropiación de derechos en departamento durante el periodo de gobierno.</t>
  </si>
  <si>
    <t xml:space="preserve">Atender y orientar A 15 municipios ( Tuluá, Cali, Buenaventura. Dagua, Jamundi, Yumbo, Buga, Bugalagrande, Candelaria, Cartago, Florida, Pradera, Riofrío, San Pedro, Sevilla) afectados por el conflicto armado en el marco de la Ley 1448 de 2011 en ejecución de las políticas de paz y convivencia, a diciembre de 2015. 
</t>
  </si>
  <si>
    <t>Fortalecer al departamento del Valle del Cauca como entidad territorial para el cumplimiento de sus competencias en materia ambiental y de servicios públicos</t>
  </si>
  <si>
    <t>Promover el desarrollo del 100% de los procesos de planificación y ordenamiento territorial en el Valle del Cauca.</t>
  </si>
  <si>
    <t xml:space="preserve">Ajustar el plan estratégico de desarrollo regional con visión de largo plazo para el departamento del Valle del Cauca. 
</t>
  </si>
  <si>
    <t>Promover la integración del Valle del Cauca en al menos dos procesos de regionalizacion en Colombia durante el cuatrienio</t>
  </si>
  <si>
    <t>Mantener la inspección, vigilancia y control en los 42 municipios  del departamento sobre los factores de riesgo del ambiente (saneamiento basico, ETV, zoonosis, salud ocupacional, riesgos del consumo, seguridad sanitaria)</t>
  </si>
  <si>
    <t>Alcanzar un nivel de riesgo medio (2.0 y 2.9) en los municipios, en el Índice integrado de gestión en salud ambiental. (Línea de base 2011: Riesgo Alto)</t>
  </si>
  <si>
    <t xml:space="preserve">Formular el Plan Decenal de Educación Ambiental </t>
  </si>
  <si>
    <t>Implementar la Polìtica Nacional para la Gestión Integral de la biodiversidad y sus servicios ecosistémicos en el Valle del Cauca .</t>
  </si>
  <si>
    <t>Gestionar la promoción de un Programa de Reconversión Agropecuaria Sostenible en el Valle del Cauca</t>
  </si>
  <si>
    <t>Gestionar la implementación de un Programa para la Recuperación  y Conservación del Recurso Hidrico en el  Departamento del Valle del Cauca</t>
  </si>
  <si>
    <t>Promover anualmente la cultura de la Gestión del Riesgo de Desastres en el 100% de los municipios del Valle del Cauca</t>
  </si>
  <si>
    <t xml:space="preserve">Coordinar de manera subsidiaria y complementaria la atención del 100% de las emergencias ocasionadas anualmente por los fenomenos naturales y antrópicos </t>
  </si>
  <si>
    <t>80% de las Direciones Locales de Salud-DLS y Empresas Sociales Estado-ESE  fortalecidas en  la atención en salud de emergencias y desastres</t>
  </si>
  <si>
    <t>Implementar  en un 100% los instrumentos de Gestión y Planeación del Plan Departamental de Agua -Programa Agua para la Prosperidad  del Valle del Cauca durante el cuatrienio</t>
  </si>
  <si>
    <t>Incrementar en 1% el porcentaje de población beneficiada con servicios de acueducto y alcantarillado en el Valle del Cauca, con enfoque diferencial, durante el periodo de gobierno</t>
  </si>
  <si>
    <t>Incrementar durante los dos primeros años de gobierno, en 5% la población del Departamento beneficiada con servicios de disposición final de residuos sólidos en rellenos sanitarios regionales</t>
  </si>
  <si>
    <t xml:space="preserve">Asesorar a 33 municipios del Departamento en la formulación de los instrumentos de planificación necesarios para orientar los procesos de descontaminación de las fuentes hídricas. </t>
  </si>
  <si>
    <t>Realizar la promoción de un programa de autosostenibilidad aplicado al desarrollo de proyectos de vivienda, plataforma de servicios públicos y equipamiento colectivo, durante el periodo de gobierno</t>
  </si>
  <si>
    <t>Disminuir en 20% el costo del servicio público de recolección de residuos  en la Sede Melendez de la Universidad del Valle en el período 2012-2015</t>
  </si>
  <si>
    <t>Concientizar  al 100 % de los funcionarios de la Gobernación del Valle del Cauca en el uso adecuado del papel</t>
  </si>
  <si>
    <t>Alcanzar el 100% del número de visitantes a los atractivos turísticos del Departamento del Valle del Cauca obtenidos en el cuatrienio anterior.</t>
  </si>
  <si>
    <t>Participar en el 100%  de las ferias turísticas, eventos y reuniones de carácter local, departamental, nacional e internacional alcanzado en el cuatrienio anterior</t>
  </si>
  <si>
    <t>Mantener los dos productos turísticos del Departamento del Valle del Cauca, durante el cuatrienio.</t>
  </si>
  <si>
    <t>Formular y ejecutar un Plan estratégico de Comercio para promover las negociaciones comerciales del departamento, durante el período de gobierno.</t>
  </si>
  <si>
    <t>Formular y ejecutar una política de comercio para el departamento del Valle del Cauca, durante el periodo de gobierno.</t>
  </si>
  <si>
    <t>Beneficiar seis (6) núcleos mineros en el Valle del Cauca</t>
  </si>
  <si>
    <t>Atender el 100% de las demandas de información socioeconómica, estadística, coyuntural actualizada para la toma de decisiones durante el cuatrienio.</t>
  </si>
  <si>
    <t>Asesorar, asistir y capacitar técnicamente en un 100% a los municipios y entes Departamentales del Valle del Cauca, para la formulación, implementación y seguimiento de políticas y herramientas para el desarrollo económico y ambiental, la planificación y ordenamiento territorial y la presupuestacion y finanzas de la gestión publica, durante el periodo de gobierno.</t>
  </si>
  <si>
    <t>Incrementar a 0.80 el índice de digitalización en Valle del Cauca durante el periodo de gobierno.</t>
  </si>
  <si>
    <t>Implementar en un 30% la Televisión Digital Terrestre en el Canal Regional Telepacífico, a diciembre de 2015</t>
  </si>
  <si>
    <t>Interactuar con el gobierno nacional en los proyectos estratégicos de infraestructura vial, marítima y fluvial, férrea, aeroportuaria y de la región pacífica que propendan por elevar los niveles de competitividad</t>
  </si>
  <si>
    <t>Dejar en condiciones de transitabilidad el 28% de la red vial a cargo del Departamento, durante el cuatrienio 2012-2015.</t>
  </si>
  <si>
    <t>Establecer durante el periodo de gobierno dos (2) alianzas a nivel departamental que permitan generar mayores y mejores oportunidades económicas para las mujeres y la población LGTBI.</t>
  </si>
  <si>
    <t>Implementar proyectos de emprendimiento cultural en el 20% de los municipios del Valle del Cauca</t>
  </si>
  <si>
    <t>Apoyar la creación de dos (2) iniciativas de proyectos productivos para las comunidades en condición de vulnerabilidad en el Departamento del Valle, durante el cuatrienio.</t>
  </si>
  <si>
    <t xml:space="preserve">Aumentar en 10% el área Sembrada de los Sistemas de  Producción Agropecuaria en el Cuatrienio. </t>
  </si>
  <si>
    <t>Obtener financiación con recursos provenientes de cooperación internacional para 8 proyectos de inversión gubernamental y/o desarrollo productivo social.</t>
  </si>
  <si>
    <t>Cubrir necesidades de financiamiento  para los 42 municipios del Valle del Cauca, Secretarías y entes descentralizados de la Gobernación del Valle, para proyectos de inversión productiva  pública y privada</t>
  </si>
  <si>
    <t>Incrementar en 5% el promedio de los ingresos de las organizaciones que participan en procesos de desarrollo local</t>
  </si>
  <si>
    <t>Cargo</t>
  </si>
  <si>
    <t>Firma</t>
  </si>
  <si>
    <t>Secretario, Gerente, Director encargado de validar el reporte.</t>
  </si>
  <si>
    <t>Funcionario encargado de elaborar el reporte (Responsable)</t>
  </si>
  <si>
    <t>Item</t>
  </si>
  <si>
    <t>Descripción</t>
  </si>
  <si>
    <t>Subprograma</t>
  </si>
  <si>
    <t>CODIFICACION DE SUBPROGRAMAS</t>
  </si>
  <si>
    <t>NOMBRE DE LOS SUBPROGRAMAS</t>
  </si>
  <si>
    <t>Progr. Plan Pluria</t>
  </si>
  <si>
    <t>Asignado POAI</t>
  </si>
  <si>
    <t>Ppto. Definitivo</t>
  </si>
  <si>
    <t>POAI Vs. Plan Plur</t>
  </si>
  <si>
    <t>Ejecutado</t>
  </si>
  <si>
    <t>Ppto. Def Vs. Plur</t>
  </si>
  <si>
    <t>Recursos Financieros</t>
  </si>
  <si>
    <t>Ejec. Vs. Ppto. Def.</t>
  </si>
  <si>
    <t>Prevención y protección de las violaciones de los derechos humanos: Infancia, adolescencia y juventud. La familia, adultos mayores, la mujer, población LGTBI, la población carcelaria y penitenciaria.</t>
  </si>
  <si>
    <t>CODIFICACION DE METAS DE PRODUCTO</t>
  </si>
  <si>
    <t>Ponderación de la MP</t>
  </si>
  <si>
    <t>Porcentaje de Incremento de I.C.L.D</t>
  </si>
  <si>
    <t>((ICLD  Vig. Actual  - ICLD 2011)  / ICLD 2011)   X 100</t>
  </si>
  <si>
    <t>Porcentaje de modernizacion alcanzado</t>
  </si>
  <si>
    <t>PM alcanzado en la vig. actual -     PM logrado al 2.011</t>
  </si>
  <si>
    <t>% de Cumlimiento del Acuerdo</t>
  </si>
  <si>
    <t>Pasivos Cancelados/Pasivos Totales* 100</t>
  </si>
  <si>
    <t>Acuerdo</t>
  </si>
  <si>
    <t>Acuerdo suscrito /Acuerdo promovido</t>
  </si>
  <si>
    <t>Cantidad de Pensionados Trasladados</t>
  </si>
  <si>
    <t xml:space="preserve">PD a Dic. 31/2011- PD a Dic. 31 Vig. Actual = PT </t>
  </si>
  <si>
    <t>BOTELLAS DE 750 VENDIDAS EN LA EMPRESA</t>
  </si>
  <si>
    <t>BOTELLAS VENDIDAS EN EL AÑO MENOS LINEA DE BASE</t>
  </si>
  <si>
    <t xml:space="preserve">PORCENTAJE DE VENTAS INCREMENTADAS ANUALMENTE DEL PRODUCTO LOTERIA </t>
  </si>
  <si>
    <t>%INCVTSAC= ( VTSAÑOACT -  VTSAÑOANT) / VTSAÑOANT * 100</t>
  </si>
  <si>
    <t xml:space="preserve">Nivel de ventas alcanzado </t>
  </si>
  <si>
    <t>VA1=+VA2+VA3+VA4=Ventas en el periodo de gobierno</t>
  </si>
  <si>
    <t>% de compras a gran escala</t>
  </si>
  <si>
    <t>% COMPRAS=VCA1+VCA2+VCA3+VCA4/ COMPRAS TOTALES A GRAN ESCALA en el periodo de gobierno</t>
  </si>
  <si>
    <t>Auditorias Realizadas</t>
  </si>
  <si>
    <t>TAR</t>
  </si>
  <si>
    <t>Estudio Realizado</t>
  </si>
  <si>
    <t>TER</t>
  </si>
  <si>
    <t>Capacitaciones Realizadas</t>
  </si>
  <si>
    <t>TCR</t>
  </si>
  <si>
    <t>Entidades socializadas</t>
  </si>
  <si>
    <t>no. de Entidades socializadas</t>
  </si>
  <si>
    <t>Campañas realizadas</t>
  </si>
  <si>
    <t>Número de Campañas realizadas</t>
  </si>
  <si>
    <t>Política implementada</t>
  </si>
  <si>
    <t>Número de politicas implementadas</t>
  </si>
  <si>
    <t>Municipios coordinados con programas</t>
  </si>
  <si>
    <t xml:space="preserve">Número de Municipios </t>
  </si>
  <si>
    <t>Municipios con Programa Valle del Cauca, unidos por un territorio en Paz</t>
  </si>
  <si>
    <t xml:space="preserve">CAPACITACION </t>
  </si>
  <si>
    <t>Nº DE CAPACITACIONES EJECUTADAS</t>
  </si>
  <si>
    <t>Encuentro Inrtétnico</t>
  </si>
  <si>
    <t xml:space="preserve">Nº de encuentro ejecutados </t>
  </si>
  <si>
    <t>Cualificación de agentes educativos resolución y mediación de conflictos,</t>
  </si>
  <si>
    <t>Sumatoria de número de agentes educativos cualificados en resolución y mediación de conflictos,</t>
  </si>
  <si>
    <t>Cualificación de docentes en ciudadanía</t>
  </si>
  <si>
    <t>Sumatoria de número de docentes cualificados en ciudadanía</t>
  </si>
  <si>
    <t xml:space="preserve">Dotación de material pedagógico y didáctico en Derechos Humanos a los establecimientos educativos oficiales </t>
  </si>
  <si>
    <t>Sumatoria de número de establecimientos educativos oficiales dotados con material pedagógico y didáctico relacionado con la Educación en Derechos Humanos.</t>
  </si>
  <si>
    <t xml:space="preserve">Talleres comunitarios realizados </t>
  </si>
  <si>
    <t xml:space="preserve">No. de talleres comunitarios realizados </t>
  </si>
  <si>
    <t xml:space="preserve">Rendiciones de cuentas realizadas </t>
  </si>
  <si>
    <t>No. de rendiciones de cuentas realizadas</t>
  </si>
  <si>
    <t>% de Municipios atendidos</t>
  </si>
  <si>
    <t>% de MAPE</t>
  </si>
  <si>
    <t xml:space="preserve">Ejecución e integración de proyectos obligatorios transversales en los establecimientos educativos oficiales </t>
  </si>
  <si>
    <t xml:space="preserve">Sumatoria de número de Establecimientos Educativos ejecutando e integrando los proyectos obligatorios transversales </t>
  </si>
  <si>
    <t>Entidades dotadas</t>
  </si>
  <si>
    <t xml:space="preserve">Número de  entidades  </t>
  </si>
  <si>
    <t xml:space="preserve">Alianza estratégica </t>
  </si>
  <si>
    <t xml:space="preserve">No. de alianzas </t>
  </si>
  <si>
    <t xml:space="preserve">Plan integral de seguridad y conviviencia </t>
  </si>
  <si>
    <t xml:space="preserve">No. de Planes integrales de seguridad y conviviencia </t>
  </si>
  <si>
    <t xml:space="preserve">Plan de vigilancia comunitaria </t>
  </si>
  <si>
    <t xml:space="preserve">No. de planes de vigilancia comunitaria </t>
  </si>
  <si>
    <t xml:space="preserve">Observatorio fortalecido </t>
  </si>
  <si>
    <t xml:space="preserve">No. de observatorios fortalecidos </t>
  </si>
  <si>
    <t>Funcionarios capacitados</t>
  </si>
  <si>
    <t>No. Funcionarios Capacitados = F C</t>
  </si>
  <si>
    <t>Porcentaje de investigaciones  disciplinarias tramitadas</t>
  </si>
  <si>
    <t>IT /TI  *100</t>
  </si>
  <si>
    <t xml:space="preserve"> Realizar 1 convocatoria anual a partir del 2013, para cofinanciación de  proyectos de Producción Agropecuaria Ecológica en el Valle del Cauca</t>
  </si>
  <si>
    <t>Convocatorias anuales  para proyectos  de producción agropecuaria ecológica realizadas</t>
  </si>
  <si>
    <t>Numero de convocatorias anuales para proyectos  de producción agropecuaria ecológica  realizadas</t>
  </si>
  <si>
    <t>MP 3210302</t>
  </si>
  <si>
    <t xml:space="preserve"> Realizar una  campaña anual de  promoción  para la  implementación del Plan de Manejo de Buenas Prácticas Agrícolas y Pecuarias (BPA - BPP) y de Manufactura (BPM)  en los 42  muncipios del Valle del Cauca </t>
  </si>
  <si>
    <t>Campañas realizadas  para promover el Plan de manejo de BPA, BPP y BPM</t>
  </si>
  <si>
    <t>Numero de campañas realizadas  para promover el Plan de manejo de BPA, BPP y BPM</t>
  </si>
  <si>
    <t>MP 3210303</t>
  </si>
  <si>
    <t>Implementar proyectos de cafés especiales en  16 municipios  del departamento</t>
  </si>
  <si>
    <t>Municipios con proyectos de cafés especiales implementados</t>
  </si>
  <si>
    <t>Numero de municipios con proyectos de cafés especiales implementados</t>
  </si>
  <si>
    <t>MP 3210304</t>
  </si>
  <si>
    <t>Implementar un programa que promueva el uso adecuado del suelo, uso de abonos y recuperadores de suelo provenientes de residuos organicos en el departamento , durante el periodo de gobierno</t>
  </si>
  <si>
    <t>Programa de promoción del  uso adecuado del suelo, uso de abonos y recuperadores de suelo provenientes de residuos organicos implementado</t>
  </si>
  <si>
    <t>No. de programas de promoción del  uso adecuado del suelo, uso de abonos y recuperadores de suelo provenientes de residuos organicos implementados</t>
  </si>
  <si>
    <t>MP 3210401</t>
  </si>
  <si>
    <t>Cofinanciar 3 proyectos  subregionales para la recuperación de las microcuencas abastecedoras de agua de los sistemas de producción agropecuaria y/o acueductos rurales afectados por la deforestación</t>
  </si>
  <si>
    <t xml:space="preserve">Proyectos para la recuperación de las microcuencas abastecedoras de agua de los sistemas de producción agropecuaria y/o acueductos rurales afectados por la deforestación cofinaciados </t>
  </si>
  <si>
    <t>Número de proyectos  para la recuperación de las microcuencas abastecedoras de agua de los sistemas de producción agropecuaria y/o acueductos rurales afectados por la deforestación cofinaciados</t>
  </si>
  <si>
    <t>MP 3210402</t>
  </si>
  <si>
    <t>Gestionar en conjunto con la CVC y los Municipios, el desarrollo de un proyecto piloto de carácter subregional, para la implementación de esquemas de pago por servicios ambientales para la conservación  de áreas de interés para acueductos municipales y regionales</t>
  </si>
  <si>
    <t>Proyectos pilotos de carácter subregional para la implementación de esquemas de pago por servicios ambientales gestionados</t>
  </si>
  <si>
    <t>Número de proyectos pilotos de carácter subregional para la implementación de esquemas de pago por servicios ambientales gestionados</t>
  </si>
  <si>
    <t>MP 3210403</t>
  </si>
  <si>
    <t>Gestionar la realización de un evento académico de carácter nacional relacionado con cuencas hidrográficas, durante el periodo de gobierno.</t>
  </si>
  <si>
    <t xml:space="preserve"> Eventos académicos sobre cuencas hidrográficas realizados</t>
  </si>
  <si>
    <t>No. de Eventos académicos sobre cuencas hidrográficas realizados</t>
  </si>
  <si>
    <t>MP 3210404</t>
  </si>
  <si>
    <t>Gestionar al menos dos (2) proyectos para la disminución del conflicto de uso de suelo en cuencas abastecedoras de acueductos, durante el periodo  gobierno.</t>
  </si>
  <si>
    <t>Proyectos para disminuir el conflicto de uso del suelo gestionados</t>
  </si>
  <si>
    <t>Servidores Publicos de la Imprenta Departamental sensibilizados en los productos y requisitos del Sistema Integrado de Gestión</t>
  </si>
  <si>
    <t>NSPS  X 100 / TSP</t>
  </si>
  <si>
    <t>% de Procesos implementados en la Administracion Central</t>
  </si>
  <si>
    <t>(Nº de Procesos implementados / Nº de procesos Diseñados) * 100</t>
  </si>
  <si>
    <t>Numero de Funcionarios incrementados como Auditores Internos de Calidad</t>
  </si>
  <si>
    <t>Total de funcionarios certificados como auditores - Total de funcionarios certificados como auditores internos de calidad en el periodo de gobierno al año 2011</t>
  </si>
  <si>
    <t>No. de Funcionarios nivel central sensibilizados en los productos del Sistema Integrado de Gestión</t>
  </si>
  <si>
    <t xml:space="preserve">No. de  De funcionarios del nivel central sensibilizados en los productos del SIG </t>
  </si>
  <si>
    <t>No. De Certificados obtenidos</t>
  </si>
  <si>
    <t>Estudio Técnico Organizacional</t>
  </si>
  <si>
    <t>ETO</t>
  </si>
  <si>
    <t>Acto Administrativo Estructura Organizacional por Procesos</t>
  </si>
  <si>
    <t>AAEOPP</t>
  </si>
  <si>
    <t>Nº de Secretarias con Tablas de Retencion Documental</t>
  </si>
  <si>
    <t xml:space="preserve">NSCTRD </t>
  </si>
  <si>
    <t>Nº de Secciones del archivo general organizadas</t>
  </si>
  <si>
    <t>NSAGO</t>
  </si>
  <si>
    <t>Nº de Funcionarios Capacitados</t>
  </si>
  <si>
    <t>NFC</t>
  </si>
  <si>
    <t>Sensibilización realizada en el Sistema de Gestión de Calidad</t>
  </si>
  <si>
    <t>(Act.  Cump. SGC/Act.  Progr. SGC) x 100</t>
  </si>
  <si>
    <t>Sensibilizacion en meci</t>
  </si>
  <si>
    <t>Act. Cump. MECI/Act. Progr. MECI) x 100</t>
  </si>
  <si>
    <t>Subsistemas de información apoyando la gestión de la Secretaria de Educación Departamental.</t>
  </si>
  <si>
    <t>Sumatoria de número de subsistemas de información apoyando la gestión de la Secretaria de Educación Departamental.</t>
  </si>
  <si>
    <t>Fortalecimiento de los procesos de gestión documental  de la Secretaria de Educación Departamental</t>
  </si>
  <si>
    <t>Sumatoria de procesos de gestión documental implementados en la S.E.D.(3 procesos: historias laborales , archivos de gestión y fondos acumulados)</t>
  </si>
  <si>
    <t>Optimización de la plataforma tecnología de la   S.E.D. en los os procesos de gestión de calidad</t>
  </si>
  <si>
    <t>Sumatoria mantenimiento de la Plataforma tecnológica de la S.E.D.</t>
  </si>
  <si>
    <t>Capacidad de gestión de los establecimientos educativos oficiales</t>
  </si>
  <si>
    <t>Sumatoria de número de establecimientos educativos oficiales fortalecidos en su capacidad de gestión</t>
  </si>
  <si>
    <t xml:space="preserve"> Procesos administrativos y pedagógicos de los GAGEMs y GAGEI </t>
  </si>
  <si>
    <t xml:space="preserve"> Sumatoria de número de GAGEMs y GAGEI fortalecidos en  procesos administrativos y pedagógicos</t>
  </si>
  <si>
    <t xml:space="preserve">Mejora en las isntalaciones locativas en la oficina de pasaporte. </t>
  </si>
  <si>
    <t xml:space="preserve">%de mejora en las instalaciones locativas de la oficina de pasaporte. </t>
  </si>
  <si>
    <t>% de ciudadanos atendidos con documento tramitado</t>
  </si>
  <si>
    <t>% de NCA</t>
  </si>
  <si>
    <t xml:space="preserve">Eventos realizados </t>
  </si>
  <si>
    <t xml:space="preserve">No. de evetnos realizados </t>
  </si>
  <si>
    <t>Nº de Municipios asesorados en lineamientos y polìticas de desarrollo para la implementaciòn del Sistema Departamental de Archivos</t>
  </si>
  <si>
    <t>NMALPPSDA</t>
  </si>
  <si>
    <t>Número de municipios asesorados, asistidos y evaluados</t>
  </si>
  <si>
    <t xml:space="preserve">NMAA </t>
  </si>
  <si>
    <t>Número de municipios asesorados y asistidos</t>
  </si>
  <si>
    <t>Porcentaje de municipios y entidades del orden departamental capacitados</t>
  </si>
  <si>
    <t>(MEDC / TMEDA) X 100</t>
  </si>
  <si>
    <t>Número de proyectos prioritarios con seguimiento y evaluacion</t>
  </si>
  <si>
    <t>(NPPS/NPPR)*100</t>
  </si>
  <si>
    <t>Número de Eventos realizados</t>
  </si>
  <si>
    <t>NER</t>
  </si>
  <si>
    <t>Número de revisiones generales en estratificación  realizadas</t>
  </si>
  <si>
    <t>NRGEER</t>
  </si>
  <si>
    <t>Número de municipios capacitados y asistidos técnicamente.</t>
  </si>
  <si>
    <t>NMCyAT</t>
  </si>
  <si>
    <t xml:space="preserve">MUNIICIPIOS ASISTIDOS TECNICAMENTE </t>
  </si>
  <si>
    <t xml:space="preserve">Número de municipios atendidos técnicamente </t>
  </si>
  <si>
    <t xml:space="preserve">Comunicados de prensa y audiovisuales realizadeos. </t>
  </si>
  <si>
    <t xml:space="preserve">No. de comunicados de prensa y audiovisuales realizados </t>
  </si>
  <si>
    <t xml:space="preserve">Programas emitidos </t>
  </si>
  <si>
    <t xml:space="preserve">No. de programas emitidos </t>
  </si>
  <si>
    <t>campañas públicitarias realizadas</t>
  </si>
  <si>
    <t xml:space="preserve">No. de campañas publicitarias realizadas </t>
  </si>
  <si>
    <t>S18</t>
  </si>
  <si>
    <t>S20</t>
  </si>
  <si>
    <t>S 19</t>
  </si>
  <si>
    <t>S</t>
  </si>
  <si>
    <t xml:space="preserve"> </t>
  </si>
  <si>
    <t xml:space="preserve">0.5 </t>
  </si>
  <si>
    <t>PLANEACIÓN, VIVIENDA, CULTURA, GOBIERNO</t>
  </si>
  <si>
    <t>DESARROLLO SOCIAL</t>
  </si>
  <si>
    <t>CORPOCUENCAS</t>
  </si>
  <si>
    <t>VIVIENDA</t>
  </si>
  <si>
    <t>ASUNTOS ETNICOS</t>
  </si>
  <si>
    <t>SALUD</t>
  </si>
  <si>
    <t>INCIVA</t>
  </si>
  <si>
    <t>UNIVERSIDAD DEL VALLE</t>
  </si>
  <si>
    <t>AGRICULTURA</t>
  </si>
  <si>
    <t>GOBIERNO</t>
  </si>
  <si>
    <t>VALLECAUCANA DE AGUAS</t>
  </si>
  <si>
    <t>Nro organismos de socorro del sistema PAD y CREPAD dotados</t>
  </si>
  <si>
    <t>MP 3310301</t>
  </si>
  <si>
    <t>Asistir técnicamente al 85% de los municipios para el fortalecimiento de la gestión en la atención en salud de las emergencias y desastres durante el periodo de gobierno</t>
  </si>
  <si>
    <t>Porcentaje de municipios asistidos tecnicamente para el fortalecimiento de la gestión en la atención en salud de las emergencias y desastres</t>
  </si>
  <si>
    <t>(Número de municipios asistidos técnicamente en emergencias y desastres / total de municipios )* 100</t>
  </si>
  <si>
    <t>MP 3310302</t>
  </si>
  <si>
    <t xml:space="preserve">Implementar un (1) plan departamental de gestiòn del riesgo   del sector salud en las  emergencias y desastres </t>
  </si>
  <si>
    <t>Plan de gestion del riesgo para emergencias y desastres del sector salud implementado</t>
  </si>
  <si>
    <t>Número de planes de gestion del riesgo para emergencias y desastres del sector salud implementados</t>
  </si>
  <si>
    <t>MP 3310303</t>
  </si>
  <si>
    <t>Dotar con  recursos  al 100% de los centros de reserva  para la atención de casos de urgencia, emergencia o desastre.</t>
  </si>
  <si>
    <t xml:space="preserve">Porcentaje de centros de reserva para la atencion de casos de urgencia, emergencia o desastre dotados </t>
  </si>
  <si>
    <t>(Número de centros de reserva dotados/ Total de centros de reserva) *100</t>
  </si>
  <si>
    <t>MP 3310304</t>
  </si>
  <si>
    <t>Divulgar en el 85% de los Municipios el Programa de Proteccion a la Mision Medica</t>
  </si>
  <si>
    <t>Porcentaje de municipios con divulgacion del Programa de Proteccion a la Mision Medica</t>
  </si>
  <si>
    <t>Número de municipios con divulgacion del programa de proteccion medica/ Total de municipios ) *100</t>
  </si>
  <si>
    <t>MP 3410101</t>
  </si>
  <si>
    <t>Fortalecer Vallecaucana de Aguas SA ESP para el cumplimiento de sus funciones como Gestora del Programa Agua Para la Prosperidad - PAP-Plan Departamental de Agua y Saneamiento Básico - PDA del Valle del Cauca, durante el periodo de gobierno</t>
  </si>
  <si>
    <t>Empresa fortalecida para el cumplimiento de sus funciones como Gestora del PAP-PDA d</t>
  </si>
  <si>
    <t xml:space="preserve">Número de empresas fortalecidas para el cumplimiento de sus funciones como Gestora del PAP-PDA </t>
  </si>
  <si>
    <t>MP 3410102</t>
  </si>
  <si>
    <t>Cumplir con el 100% de los procesos, procedimientos e instrumentos de Vallecaucana de Aguas S.A. ESP para la coordinación, gestión e implementación del PDA – Programa de Agua para la Prosperidad, en el marco de un sistema integrado de gestión por procesos y en cumplimiento de los Planes Anuales Estratégicos y de Inversiones definidos para el PAP-PDA durante el periodo de Gobierno</t>
  </si>
  <si>
    <t>Porcentaje de procesos, procedimientos e instrumentos cumplidos para la coordinación, gestión e implementación del PDA-PAPP</t>
  </si>
  <si>
    <t xml:space="preserve">Procesos, procedimientos e instrumentos cumplidos para la coordinación, gestión e implementación del PDA-PAPP / Procesos, procedimientos e instrumentos establecidos para la coordinación, gestión e implementación del PDA-PAPP establecidos X 100 </t>
  </si>
  <si>
    <t>MP 3410201</t>
  </si>
  <si>
    <t>Asesorar en procesos de transformación empresarial, durante los primeros 3 años de Gobierno, al 50% de los municipios y empresas prestadorasque aun prestan directamente los servicios públicos domiciliarios de acueducto, alcantarillado y/o aseo.</t>
  </si>
  <si>
    <t>ALTA CONSEJERIA PARA MORALIDAD ADMINISTRATIVA, LA TRANSPARENCIA Y LA LUCHA CONTRA CORRUPCION</t>
  </si>
  <si>
    <t xml:space="preserve">SECRETARIA DE HACIENDA Y FINANZAS PUBLICAS </t>
  </si>
  <si>
    <t>SECRETARIA GENERAL</t>
  </si>
  <si>
    <t>SECRETARIA DE GESTION HUMANA Y DESARROLLO ORGANIZACIONAL</t>
  </si>
  <si>
    <t>SECRETARIA DE INFRAESTRUCTURA Y DEL TRANSPORTE</t>
  </si>
  <si>
    <t>SECRETARIA DE MEDIO AMBIENTE, AGRICULTURA , SEGURIDAD ALIMENTARIA Y PESCA</t>
  </si>
  <si>
    <t>SECRETARIA VIVIENDA Y HABITAT</t>
  </si>
  <si>
    <t>SECRETARIA DE PARTICIPACION Y DESARROLLO SOCIAL</t>
  </si>
  <si>
    <t>SECRETARIA DE TURISMO Y COMERCIO</t>
  </si>
  <si>
    <t>SECRETARIA DE LA MUJER, EQUIDAD DE GENERO Y DIVERSIDAD SEXUAL</t>
  </si>
  <si>
    <t>UNIDAD ADMINISTRATIVA DE RENTAS Y GESTION DE RECURSOS</t>
  </si>
  <si>
    <t>DEPARTAMENTO ADMINISTRATIVO DE PLANEACION</t>
  </si>
  <si>
    <t>DEPARTAMENTO ADMINISTRATIVO JURIDICO</t>
  </si>
  <si>
    <t>DEPARTAMENTO ADMINISTRATIVO DE LAS TECNOLOGIAS DE LA INFORMACION Y DE LAS COMUNICACIONES</t>
  </si>
  <si>
    <t>OFICINA DE CONTROL INTERNO</t>
  </si>
  <si>
    <t>OFICINA DE CONTROL INTERNO DISCIPLINARIO</t>
  </si>
  <si>
    <t>BENEFICENCIA DEL VALLE DEL CAUCA</t>
  </si>
  <si>
    <t>BIBLIOTECA DEPARTAMENTAL JORGE GARCES BORRERO</t>
  </si>
  <si>
    <t>CORPORACION PARA LA RECREACION POPULAR DEL VALLE DEL CAUCA - RECREAVALLE</t>
  </si>
  <si>
    <t>HOSPITAL DEPARTAMENTAL</t>
  </si>
  <si>
    <t>HOSPITAL PSIQUIATRICO</t>
  </si>
  <si>
    <t>IMPRENTA DEPARTAMENTAL</t>
  </si>
  <si>
    <t>INDUSTRIA DE LICORES DEL VALLE DEL CAUCA</t>
  </si>
  <si>
    <t>INSTITUTO COLOMBIANO DE BALLET - INCOLBALLET</t>
  </si>
  <si>
    <t>INSTITUTO DE EDUCACION TECNICA PROFESIONAL DE ROLDANILLO</t>
  </si>
  <si>
    <t>INSTITUTO DE INVESTIGACIONES CIENTIFICAS DEL VALLE DEL CAUCA</t>
  </si>
  <si>
    <t>INSTITUTO DEL DEPORTE Y RECREACION DEL VALLE DEL CAUCA - INDERVALLE</t>
  </si>
  <si>
    <t>INSTITUTO DEPARTAMENTAL DE BELLAS ARTES</t>
  </si>
  <si>
    <t>INSTITUTO FINANCIERO DEL VALLE DEL CAUCA - INFIVALLE</t>
  </si>
  <si>
    <t>Ley 617 de 2.000</t>
  </si>
  <si>
    <t xml:space="preserve">Aumentar en un 4% anual las trasferencias hacia la secretaría de salud departamental con respecto al año anterior. </t>
  </si>
  <si>
    <t xml:space="preserve">Z o de Alman`s Z Score </t>
  </si>
  <si>
    <t xml:space="preserve">Lograr niveles de transparencia e implementar la cultura de la legalidad </t>
  </si>
  <si>
    <t>75.0</t>
  </si>
  <si>
    <t>73.1</t>
  </si>
  <si>
    <t>74.1</t>
  </si>
  <si>
    <t>74.5</t>
  </si>
  <si>
    <t xml:space="preserve">% de espacios de participación ciudadana y democrática fortalcidos. </t>
  </si>
  <si>
    <t>Porcentaje de disminución de la  ocurrencia de delitos que afectan la vida, libertad, soberanía y patrimonio  de los vallecaucanos.</t>
  </si>
  <si>
    <t>Desarrollar al menos tres (3) experiencias piloto a nivel rural en el sector de agua y saneamiento, en la implementación y transfrencia de tecnologías apropiadas</t>
  </si>
  <si>
    <t>Experiencias piloto a nivel rural en el sector de agua y saneamiento, en la implementación y transfrencia de tecnologías apropiadas, implementadas</t>
  </si>
  <si>
    <t>Número de experiencias piloto implementadas</t>
  </si>
  <si>
    <t>MP 3410401</t>
  </si>
  <si>
    <t>Elaborar el 100% de  los estudios técnicos y diseños requeridos para la construcción y puesta en funcionamiento del relleno sanitario regional del norte del Valle del Cauca</t>
  </si>
  <si>
    <t>Estudios técnicos y diseños requeridos para la construcción y puesta en funcionamiento del relleno sanitarios regional del norte del Valle del Cauca, elaborados</t>
  </si>
  <si>
    <t>Número de estudios técnicos y diseños requeridos para la construcción y puesta en funcionamiento del relleno sanitarios regional del norte del Valle del Cauca, elaborados</t>
  </si>
  <si>
    <t>MP 3410402</t>
  </si>
  <si>
    <t xml:space="preserve">Cofinanciar la construcción y puesta en funcionamiento del relleno sanitario regional del norte del Valle del Cauca  </t>
  </si>
  <si>
    <t>Rellenos sanitarios regionales cofinanciados</t>
  </si>
  <si>
    <t>Número de rellenos sanitarios regionales cofinanciados e implementados con operador especializado</t>
  </si>
  <si>
    <t>MP 3410403</t>
  </si>
  <si>
    <t xml:space="preserve">Apoyar a nueve muncipios en el proceso de regionalizacion de aprovechamiento de residuos sólidos  </t>
  </si>
  <si>
    <t>Municipios apoyados en el proceso de regionalización del aprovechamiento de residuos sólidos</t>
  </si>
  <si>
    <t xml:space="preserve"> Número de Municipios apoyados en el proceso de regionalización del aprovechamiento de residuos sólidos</t>
  </si>
  <si>
    <t>MP 3410501</t>
  </si>
  <si>
    <t xml:space="preserve">Asesorar   la  formulación de los  planes de saneamiento y manejo de vertimientos – PSMV  de al menos 27 cabeceras municipales      </t>
  </si>
  <si>
    <t>Planes de saneamiento y manejo de vertimientos  de cabeceras municipales  formulados</t>
  </si>
  <si>
    <t>Número de planes de saneamiento y manejo de vertimientos  de cabeceras municipales, formulados</t>
  </si>
  <si>
    <t>MP 3410502</t>
  </si>
  <si>
    <t xml:space="preserve">Asesorar   la  formulación de los  planes de saneamiento y manejo de vertimientos – PSMV  de  al menos 25 corregimientos con metodolgía simplificada   </t>
  </si>
  <si>
    <t>Porcentaje de municipios y entes asesorados, asistidos y capacitados</t>
  </si>
  <si>
    <t>((TMC + TEC)/ (TM + TE) *100</t>
  </si>
  <si>
    <t>Mantener la Tasa de cobertura bruta  en el nivel básica primaria en el periodo de gobierno</t>
  </si>
  <si>
    <t>Tasa de cobertura bruta de básica primaria</t>
  </si>
  <si>
    <t>Mantener  el ofrecimiento de 611 cupos escolares anuales en los programas  formales y no formales en danza  en las distintas modalidades y niveles del sistema educativo del Valle del Cauca, ofrecidos por  Incolballet</t>
  </si>
  <si>
    <t>Aumentar en un punto la Tasa de cobertura bruta  en el nivel básica secundaria en el periodo de gobierno</t>
  </si>
  <si>
    <t>Tasa de cobertura bruta de básica secundaria</t>
  </si>
  <si>
    <t>Aumentar en un punto la Tasa de cobertura bruta  en el nivel de Educación Media en el periodo de gobierno</t>
  </si>
  <si>
    <t>Tasa de cobertura bruta de media</t>
  </si>
  <si>
    <t>Beneficiarios en los programas de formación artistica formal y no formal y en los programas culturales de la Secretaria de Cultura.</t>
  </si>
  <si>
    <t xml:space="preserve">Puntos reducidos de la Tasa de incidencia de sífilis congénita por mil nacidos </t>
  </si>
  <si>
    <t>Puntos reducidos en laTasa especifica de fecundidad en el grupo de 10 a 19 años</t>
  </si>
  <si>
    <t>Puntos reducidos en la Prevalencia de Violencia Intrafamiliar violencia intrafamiliar-VIF y sesualsexual en mujeres de 10 a 19 años</t>
  </si>
  <si>
    <t xml:space="preserve">Prevalencia de diabetes en población mayor de 20 años </t>
  </si>
  <si>
    <t>Prevalencia de hipertensión en población mayor de 20 años</t>
  </si>
  <si>
    <t>Coberturas utiles de vacunación  en población menor de 1 año</t>
  </si>
  <si>
    <t>Tasa de mortalidad por 1000 menores de un año</t>
  </si>
  <si>
    <t>Porcentaje de planes de SAN implementados</t>
  </si>
  <si>
    <t xml:space="preserve">Numero de Planes SAN implementados en municipios y departamento / 43 x 100 </t>
  </si>
  <si>
    <t xml:space="preserve">Municipios  con políticas de salud mental implementadas. </t>
  </si>
  <si>
    <t>No. de municipios con políticas  de salud mental implementadas</t>
  </si>
  <si>
    <t xml:space="preserve">Porcentaje de habitantes de 12 años  evaluados con indice de COP menor a 2.3 </t>
  </si>
  <si>
    <t>Numero de habilitantes de 12 años con indice de COP menor a 2.3 / total de habitantes de 12 años evaluados  en el  departamento del Valle del Cauca x 100</t>
  </si>
  <si>
    <t>Porcentaje de tratamiento exitoso de los casos nuevos de tuberculosis pulmonar con baciloscopia positiva</t>
  </si>
  <si>
    <t xml:space="preserve"> Numero de casos nuevos con Tuberculosis con Baciloscopia (+) con tratamiento exitoso/ Numero casos con Tuberculosis pulmonar nuevos Bk(+) *100</t>
  </si>
  <si>
    <t>Prevalencia de lepra por 10.000 habitantes</t>
  </si>
  <si>
    <t>Casos de lepra en tratamiento/población DANE*10.000 habitantes</t>
  </si>
  <si>
    <t xml:space="preserve">Municipios asistidos tecnicamente para la inclusion e implementacion de Politicas Publicas en los Planes Territoriales en salud de para poblaciones especiales. </t>
  </si>
  <si>
    <t xml:space="preserve"> Numero  de municipios asistidos tecnicamente para la inclusion e implementacion de Politicas Publicas en los Planes Territoriales en salud de para poblaciones especiales.</t>
  </si>
  <si>
    <t>Mortalidad por malaria</t>
  </si>
  <si>
    <t>Tasa de morbilidad por dengue  por 100.000 habitantes</t>
  </si>
  <si>
    <t xml:space="preserve">Tasa Dengue: (Numero de casos reportados / poblacion a riesgo) * 100.000 </t>
  </si>
  <si>
    <t>Tasa de morbilidad por leishmaniasis</t>
  </si>
  <si>
    <t>Tasa leishmaniasis: (Numero de casos reportados / Poblacion a riesgo) * 100.000</t>
  </si>
  <si>
    <t>Casos de rabia humana</t>
  </si>
  <si>
    <t>Numero de casos de rabia humana reportados</t>
  </si>
  <si>
    <t>Direcciones Locales de Salud con Planes de trabajo para la prevención, vigilancia y control de riesgos laborales en el sector informal de la economia</t>
  </si>
  <si>
    <t xml:space="preserve">Número de Direcciones Locales de Salud con planes de trabajo para la prevención, vigilancia y control de riesgos laborales en el sector informal de la economia, </t>
  </si>
  <si>
    <t>Cobertura de afiliación al  Sistema General de Seguridad Social en Salud- SGSSS</t>
  </si>
  <si>
    <t>(Numero de personas afiliadas al Sistema General de Seguridad Social en Salud/Total poblacion del Valle del Cauca)*100</t>
  </si>
  <si>
    <t>Porcentaje de población estimada sin aseguramiento que demando servicios de urgenciasmedicas y No POS</t>
  </si>
  <si>
    <t>(Número  de personas sin aseguramiento que demandaron servicios de Urgencias o No POS / Total Personas sin aseguramiento )*100</t>
  </si>
  <si>
    <t>Porcentaje de ESES asistidas técnicamente para el mejoramiento de su capacidad técnico administrativa</t>
  </si>
  <si>
    <t>(Número de ESE asistidas técnicamente / Total de ESE del Departamento)*100</t>
  </si>
  <si>
    <t>No de Redes integradas e integrales de servicios conformadas e implementadas durante el periodo de gobierno</t>
  </si>
  <si>
    <t>Sumatoria de redes integradas e integrales de servicios conformadas e implementadas</t>
  </si>
  <si>
    <t>Porcentaje del Plan de mejoramiento para la acreditación de la secretria Departamental de Salud implementado</t>
  </si>
  <si>
    <t>(Cumplimiento  de acciones del Plan de Mejoramiento/ Acciones programas del plan de mejoramiento)*100</t>
  </si>
  <si>
    <t>Plan Decenal  de Salud formulado</t>
  </si>
  <si>
    <t xml:space="preserve"> No de Planes Decenales de Salud formulados</t>
  </si>
  <si>
    <t xml:space="preserve">Porcentaje de actores del sistema vigilados en el cumplimiento de sus competencias </t>
  </si>
  <si>
    <t xml:space="preserve">Numero de actores del sistema vigilados en el cumplimiento de sus competencias/Total actores del Sistema )*100 </t>
  </si>
  <si>
    <t>Tasa de deserción escolar</t>
  </si>
  <si>
    <t>((AD)An X 100) / (TAM)An</t>
  </si>
  <si>
    <t>Tasa de analfabetismo</t>
  </si>
  <si>
    <t>((MTPQM)An X 100) / (PQM)An</t>
  </si>
  <si>
    <t>Establecimientos educativos del sector oficial  que se ubican en categoría Superior en las Pruebas SABER 11.</t>
  </si>
  <si>
    <t>% EECS =( % EECS)t1  - (%EECS) t2</t>
  </si>
  <si>
    <t>Establecimientos educativos del sector oficial  que se ubican en categoría media en las Pruebas SABER 11.</t>
  </si>
  <si>
    <t>% EECM =( % EECM)t1  - (%EECM) t2</t>
  </si>
  <si>
    <t>Porcentaje de Estudiantes del grado 11 de los Establecimientos Educativos del sector oficial  que obtienen el nivel B1 en inglés en las Pruebas SABER 11.</t>
  </si>
  <si>
    <t>% ENB1 =( % ENB1)t1  - (%ENB1) t2</t>
  </si>
  <si>
    <t>Porcentaje de matricula oficial de la zona rural</t>
  </si>
  <si>
    <t xml:space="preserve"> = ((MR) X 100 /(MT))t1 - ((MR) X 100 /(MT)t2</t>
  </si>
  <si>
    <t>Establecimientos educativos del sector oficial  que se ubican en categoría Baja en las Pruebas SABER 11.</t>
  </si>
  <si>
    <t>% EECB =( % EECB)t1  - (%EECB) t2</t>
  </si>
  <si>
    <t>Estudiantes del sector oficial  que obtienen certificación laboral</t>
  </si>
  <si>
    <t>ECL%=  (ECL%)t2 - (ECL%)t1</t>
  </si>
  <si>
    <t>Beneficiados con Programas de recreación</t>
  </si>
  <si>
    <t>No de Beneficiados con Programas de recreación</t>
  </si>
  <si>
    <t>Usuarios atendidos</t>
  </si>
  <si>
    <t>No. de usuarios atendidos</t>
  </si>
  <si>
    <t xml:space="preserve">Fortalecimiento de la Producción y programación con contenido social, cultural y educativo de Telepacífico  </t>
  </si>
  <si>
    <t>(Prog.Cul.Ed.Soc. F/Prog.Prod.Em.) x 100</t>
  </si>
  <si>
    <t xml:space="preserve">Porcentaje de acceso de la población a las diferentes manifestaciones artisticas y culturales  </t>
  </si>
  <si>
    <t>Bibliotecas públicas municipales de la Red departamental del valle del cauca prestando oportunamente los servcios de acceso a la infromación y con programas descentralizados de promoción de lectura y de la cultura en el periodo gobierno.</t>
  </si>
  <si>
    <t>Número de Bibliotecas Bibliotecas públicas municipales de la Red departamental del valle del cauca prestando oportunamente los servcios de acceso a la infromación y con programas descentralizados de promoción de lectura y de la cultura en el periodo gobierno.</t>
  </si>
  <si>
    <t>Usuarios de la Biblioteca pública departamental del Valle del cauca, incluidos socialmente a través del acceso a la información, la escritura, la lectura,escritura, ciencia y cultura.</t>
  </si>
  <si>
    <t xml:space="preserve"> No  de usuarios de la Biblioteca pública departamental del Valle del cauca, incluidos socialmente a través del acceso a la información, la escritura, la lectura,escritura, ciencia y cultura.</t>
  </si>
  <si>
    <t xml:space="preserve">Acceso a  la produccion artistica </t>
  </si>
  <si>
    <t>(Espectadores a funciones de  2012-2015/ espectadores a funciones 2008-2011) -1</t>
  </si>
  <si>
    <t>Planes de SAN implementados</t>
  </si>
  <si>
    <t>Politica por un Valle sin Hambre implementada</t>
  </si>
  <si>
    <t>Numero de politicas por un valle sin hambre implementadas</t>
  </si>
  <si>
    <t xml:space="preserve">Número de programas con acreditación de alta calidad </t>
  </si>
  <si>
    <t>Proyectos de investigación, innovación, difusión, referidos al componente social del desarrollo</t>
  </si>
  <si>
    <t>No de Proyectos de investigación, innovación, difusión, referidos al componente social del desarrollo implementados</t>
  </si>
  <si>
    <t>Grupos de investigación consolidados</t>
  </si>
  <si>
    <t>Proceso de transformacion INTEP a institucion Universitaria</t>
  </si>
  <si>
    <t>No de procesos implementados para transformación del INTEP a Institución Universitaria</t>
  </si>
  <si>
    <t>Beneficiarios de proyectos de entorno y equipamiento</t>
  </si>
  <si>
    <t>No de Beneficiarios de proyectos de entorno y equipamiento</t>
  </si>
  <si>
    <t>% De viviendas rurales conectadas a la interconexión eléctrica</t>
  </si>
  <si>
    <t xml:space="preserve"> Mejorar y equipar  espacio público </t>
  </si>
  <si>
    <t>No. De M2 de espacio público adecuados</t>
  </si>
  <si>
    <t>Sedes educativas oficiales con mejores ambientes educativos</t>
  </si>
  <si>
    <t>Sumatoria de numero de sedes educativas oficiales con mejores ambientes educativos</t>
  </si>
  <si>
    <t>Metros cuadrados construidos para culminar el proyecto manzana del saber en el periodo 2012-2015</t>
  </si>
  <si>
    <t>Número de metros cuadrados construidos en la manzana del saber</t>
  </si>
  <si>
    <t>Porcentaje (%) de Organizaciones populares de vivienda del Valle del Cauca, fortalecidas legal y operativamente</t>
  </si>
  <si>
    <t>No. de organizaciones populares de vivienda fortalecidas legal y operativamente / No. Total de organizaciones populares de vivienda existentes en el Departamento  x  100</t>
  </si>
  <si>
    <t>Proyectos que incorporan la dimensión étnica y ciclo de vida</t>
  </si>
  <si>
    <t xml:space="preserve"> (No de Proyectos que incorporan la dimensión étnica y ciclo de vida/ No de proyectos totales ejecutados por la Gobernación del valle ) x100</t>
  </si>
  <si>
    <t>Proyectos de conservacion, recuperación proteccion, valoracion, mantenimiento, promoción y difusión del patrimonio cultural material e inmaterial en el Valle del Cauca, realizados</t>
  </si>
  <si>
    <t>Número de  proyectos de conservacion, recuperación proteccion, valoracion, mantenimiento, promoción y difusión del patrimonio cultural material e inmaterial en el Valle del Cauca, realizados</t>
  </si>
  <si>
    <t xml:space="preserve"> Documentos patrimoniales y fotograficos de la Biblioteca Departamental del Valle recuperados y disponibles para consulta vía Internet.</t>
  </si>
  <si>
    <t>Proyectos que incorporan la  dimensión de género y ciclo de vida</t>
  </si>
  <si>
    <t xml:space="preserve"> (No de Proyectos que incorporan la dimensión  de género y ciclo de vida/ No de proyectos totales ejecutados por la Gobernación del valle ) x100</t>
  </si>
  <si>
    <t>Muncipios atendidos orientados afectados por el conflicto armado en ejecución de políticas de paz y convivencia</t>
  </si>
  <si>
    <t xml:space="preserve"> No de municipios  priorizados atendidos y acompañados</t>
  </si>
  <si>
    <t>Entidades territoriales fortalecidas para el cumplimiento de sus competencias</t>
  </si>
  <si>
    <t>No. de Entidades territoriales fortalecidas para el cumplimiento de sus competencia</t>
  </si>
  <si>
    <t>Porcentaje de procesos de planificaciòn y ordenamiento territorial desarrollados durante el cuatrienio</t>
  </si>
  <si>
    <t>Plan estratégico de desarrollo con visión de largo plazo ajustado</t>
  </si>
  <si>
    <t>Procesos de regionalizacion  promovidos</t>
  </si>
  <si>
    <t>Municipios a los cuales se les realizo  inspección, vigilancia y control a los factores de riesgo del ambiente</t>
  </si>
  <si>
    <t>Municipios con nivel de riesgo medio en el indice  integrado de gestión en salud ambiental</t>
  </si>
  <si>
    <t>Planes decenales de educación ambiental formulados</t>
  </si>
  <si>
    <t>Politicas Nacionales implementadas</t>
  </si>
  <si>
    <t>Programas  de Reconversión Agropecuaria promocionados</t>
  </si>
  <si>
    <t>Programas para la recuperación y conservación del recurso hídrico implementados</t>
  </si>
  <si>
    <t>Porcentaje de municipios donde se promueve la cultura de la Gestión del Riesgo de Desastres</t>
  </si>
  <si>
    <t>N1 * 100/ N2</t>
  </si>
  <si>
    <t xml:space="preserve">Porcentaje de emergencias coordinadas de manera subsidiaria y complementaria. </t>
  </si>
  <si>
    <t>(EMC*100)/TOTAL EO</t>
  </si>
  <si>
    <t>Porcentaje de Direcciones Locales de Salud-DLS y Empresas Sociales del Estado -ESE fortalecidas en  la atención en salud de emergencias y desastres</t>
  </si>
  <si>
    <t>Numero de municipios asesorados X 100 / Total de Muncipios</t>
  </si>
  <si>
    <t>Municipios asesorados en la formulación de instrumentos de planificación</t>
  </si>
  <si>
    <t>Programas de autosostenibilidad aplicado al desarrollo de proyectos de vivienda, plataforma de servicios públicos y equipamiento colectivo promovidos</t>
  </si>
  <si>
    <t>Porcentaje de disminución del costo del servicio público de recolección de residuos</t>
  </si>
  <si>
    <t>Porcentaje de funcionarios concientizados</t>
  </si>
  <si>
    <t>Acciones ejecutadas para potencializar el desarrollo técnico del sector turístico en el Departamento del Valle del Cauca</t>
  </si>
  <si>
    <t>NAEPPDTST</t>
  </si>
  <si>
    <t>Porcentaje de visitantes alcanzados en el período</t>
  </si>
  <si>
    <t>(NVSITD / NVSITDLB) * 100</t>
  </si>
  <si>
    <t>Porcentaje de participación del departamento en ferias turísticas, eventos y reuniones.</t>
  </si>
  <si>
    <t>(NPFERPe / NPFERLb) * 100</t>
  </si>
  <si>
    <t>Número de Productos Turísticos mantenidos en el Departamento del Valle del Cauca</t>
  </si>
  <si>
    <t>PTM</t>
  </si>
  <si>
    <t>Número de planes estratégicos formulados y ejecutados</t>
  </si>
  <si>
    <t>PECFE</t>
  </si>
  <si>
    <t>Número de Políticas de comercio formuladas y ejecutadas</t>
  </si>
  <si>
    <t>PCFE</t>
  </si>
  <si>
    <t>Número de núcleos mineros beneficiados</t>
  </si>
  <si>
    <t>NMB</t>
  </si>
  <si>
    <t>(NDA / TD) * 100</t>
  </si>
  <si>
    <t>Indice de digitalización</t>
  </si>
  <si>
    <t>(ƩPICj / 4) * 100 ; j=1,2,3,4</t>
  </si>
  <si>
    <t>0.68</t>
  </si>
  <si>
    <t>0.80</t>
  </si>
  <si>
    <t>Porcentaje de  Televisión Digital Terreste implementada</t>
  </si>
  <si>
    <t>(Act. Cump.imp.TDT / Act.Prog.Imp.TDT) x 100</t>
  </si>
  <si>
    <t>10.5</t>
  </si>
  <si>
    <t>Número de concertaciones realizadas con el Gobierno Nacional</t>
  </si>
  <si>
    <t>Total de concertaciones realizadas en un periodo N</t>
  </si>
  <si>
    <t>% de red vial a cargo del Departamento en condiciones de transitabilidad</t>
  </si>
  <si>
    <t>(NKRCT / TKRD)x 100</t>
  </si>
  <si>
    <t>Alianzas</t>
  </si>
  <si>
    <t>NAR</t>
  </si>
  <si>
    <t>Porcentaje de municipios del Valle del Cauca con fomento al emprendimiento cultural</t>
  </si>
  <si>
    <t>(NMAFEC / NTMV) * 100</t>
  </si>
  <si>
    <t>Proyectos productivos creados</t>
  </si>
  <si>
    <t xml:space="preserve">NPPC </t>
  </si>
  <si>
    <t>Proyectos financiados con recursos de cooperación internacional</t>
  </si>
  <si>
    <t>Cuantia del Financiamiento</t>
  </si>
  <si>
    <t>CF</t>
  </si>
  <si>
    <t>Porcentaje de incremento en ingresos</t>
  </si>
  <si>
    <t>INCREMENTO</t>
  </si>
  <si>
    <t>DESARROLLO SECRETARIA DE PARTICIPACION Y DESARROLLO SOCIAL</t>
  </si>
  <si>
    <t>Porcentaje de  niños primera infancia con desnutrición aguda, que reciben complemento nutricional.</t>
  </si>
  <si>
    <t>(Numero de niños de primera infancia con desnutricion aguda de IE atendidos/ Numero de niños de primera infancia con desnutricion aguda de IE de mpios matriculados)*100</t>
  </si>
  <si>
    <t>INF</t>
  </si>
  <si>
    <t>Plan de medios  en salud oral implementado</t>
  </si>
  <si>
    <t xml:space="preserve"> No de municipios con plan de medios  en salud oral implemntado</t>
  </si>
  <si>
    <t xml:space="preserve">Número de niños y niñas de los establecimientos educativos públicos del departamento atendidos, en los términos señalados en la Ley 1176/07, con el programa de fortalecimiento escolar </t>
  </si>
  <si>
    <t xml:space="preserve">Número de niños y niñas atendidos en 2012 en los términos señalados en la Ley 1176/07, con el programa de fortalecimiento escolar  </t>
  </si>
  <si>
    <t xml:space="preserve"> Nº de niños y niñas que reciben vacaciones recreacyçtivas</t>
  </si>
  <si>
    <t>S05</t>
  </si>
  <si>
    <t xml:space="preserve"> Municipios  con Redes Sociales de Apoyo en Salud sexualy reproductiva  implementadas y mejoradas</t>
  </si>
  <si>
    <t xml:space="preserve"> Número  de  Municipios  con Redes Sociales de Apoyo en Salud sexualy reproductiva  implementadas y mejoradas</t>
  </si>
  <si>
    <t>nº de jóvenes que realizan emprendimientos recreactivos</t>
  </si>
  <si>
    <t>JUV</t>
  </si>
  <si>
    <t>Municipios de categorías 4,5 y 6,  con  tamizaje realizado para detección temprana del  riesgo cardiovascular y estrategias para prevención de este riesgo implementada</t>
  </si>
  <si>
    <t>Número de municipios de categorías 4,5 y 6,  con  tamizaje realizado para detección temprana del  riesgo cardiovascular y estrategias para prevención de este riesgo implementada</t>
  </si>
  <si>
    <t xml:space="preserve">Municipios con política pública diseñada y promociobnada en los Estilos de Vida Saludables y prevención de la enfermedad crónica y cáncer </t>
  </si>
  <si>
    <t xml:space="preserve">Número de municipios con política pública diseñada y promociobnada en los Estilos de Vida Saludables y prevención de la enfermedad crónica y cáncer </t>
  </si>
  <si>
    <t>Guias alimentarias promocionadas</t>
  </si>
  <si>
    <t xml:space="preserve"> Número de Guias alimentarias promocionadas</t>
  </si>
  <si>
    <t xml:space="preserve"> Direcciones Locales de Salud  asistidas tecnicamente para la implementacion del Plan Estrategico Valle Libibre de Tuberculosis</t>
  </si>
  <si>
    <t>Municipios concurridos para el  cumplimiento de autos de la corte constitucional, Sentencias y otras medidas judiciales.</t>
  </si>
  <si>
    <t>No de municipios concurridos para el cumplimiento de autos de la corte constitucional, Sentencias y otras medidas judiciales.</t>
  </si>
  <si>
    <t>Convocatorias para implementación de huertas productivas</t>
  </si>
  <si>
    <t>Numero de convocatorias para implementación de huertas productivas escolares realizadas</t>
  </si>
  <si>
    <t>Becas en programas académicos en arte</t>
  </si>
  <si>
    <t>Numero de Becas en programas académicos en arte</t>
  </si>
  <si>
    <t>S6</t>
  </si>
  <si>
    <t>procesos socio-económicos apoyados</t>
  </si>
  <si>
    <t>Número de procesos socio-económicos apoyados</t>
  </si>
  <si>
    <t>Formación de docentes  en  atención Integral a la primera infancia</t>
  </si>
  <si>
    <t>Sumatoria de número de docentes formados en  atención Integral a la primera infancia</t>
  </si>
  <si>
    <t>Atención de niños y niñas de cuatro años atendidos en el nivel pre-escolar sector oficial</t>
  </si>
  <si>
    <t>Sumatoria de número de niños y niñas de cuatro años atendidos en el nivel pre-escolar sector oficial</t>
  </si>
  <si>
    <t xml:space="preserve"> Raciones de desayunos escolares a estudiantes del nivel preescolar del sector oficial.</t>
  </si>
  <si>
    <t>Sumatoria de raciones  de desayunos  escolares a estudiantes del nivel preescolar p</t>
  </si>
  <si>
    <t>N.D.</t>
  </si>
  <si>
    <t>Transporte escolar a estudiantes de primaria de la zona rural .</t>
  </si>
  <si>
    <t>Sumatoria de número estudiantes de primaria de la zona rural beneficiados con  transporte escolar</t>
  </si>
  <si>
    <t>Raciones de  Desayunos  escolares a estudiantes del nivel básica primaria del sector oficial.</t>
  </si>
  <si>
    <t xml:space="preserve"> sumatoria de  numero de  Raciones de  Desayunos  escolares a estudiantes del nivel básica primaria del sector oficial.</t>
  </si>
  <si>
    <t>Nº de beneficiados/ total población del Valle del Cauca</t>
  </si>
  <si>
    <t>NIA</t>
  </si>
  <si>
    <t>Nº  de niños y niñas/ número de habitantes del Valle del Cauca</t>
  </si>
  <si>
    <t>matricula programas de danza de transición a grado 6o</t>
  </si>
  <si>
    <t xml:space="preserve">estudiantes de educacion preescolar, básica   y  educacion continuada matriculados     </t>
  </si>
  <si>
    <t>matricula programas de danza de basica secundaria y media (7 a 11)</t>
  </si>
  <si>
    <t xml:space="preserve">estudiantes de educacion  básica secundaria, media   y  educacion continuada      </t>
  </si>
  <si>
    <t>funciones de danza dirigidas a la poblacion escolar</t>
  </si>
  <si>
    <t xml:space="preserve">Numero de funciones de danza realizadas en el cuatrenio 2012-2015 dirigidas a la poblacion escolar </t>
  </si>
  <si>
    <t>Atencion de poblacion vulnerable</t>
  </si>
  <si>
    <t>Estudiantes de estratos 1, 2 y 3 atendidos/ estudiantes totales matriculados en educacion formal y continuada en danza</t>
  </si>
  <si>
    <t>Transporte escolar a estudiantes de básica secundaria de la zona rural .</t>
  </si>
  <si>
    <t>Sumatoria de número de estudiantes de básica secundaria de la zona rural beneficiados con  transporte escolar</t>
  </si>
  <si>
    <t>Grupos de investigación - Proyecto ONDAS</t>
  </si>
  <si>
    <t>Sumatoria de número de grupos de investigación apoyados.</t>
  </si>
  <si>
    <t>Transporte escolar a estudiantes de educación media de la zona rural .</t>
  </si>
  <si>
    <t>Sumatoria de número de estudiantes de educación media de la zona rural beneficiados con  transporte escolar</t>
  </si>
  <si>
    <t>Cupos en educación superior a estudiantes del último grado de educación media. - CERES</t>
  </si>
  <si>
    <t>Sumatoria de número de estudiantes del último grado de educación media beneficiados con cupos en educación superior - (CERES)</t>
  </si>
  <si>
    <t>Proyecto  de formación artística "Después de Clases" ejecutado</t>
  </si>
  <si>
    <t>Número de Proyectos de formación artística "Después de Clases" ejecutados</t>
  </si>
  <si>
    <t>Dotar de equipos y materiales a 42 asociaciones agropecuarias ya constituidas en el Valle del Cauca en el cuatrienio.</t>
  </si>
  <si>
    <t>∑AAD</t>
  </si>
  <si>
    <t>MP 4320302</t>
  </si>
  <si>
    <t>Constituir con $150.000.000 anuales el Fondo Emprender para el Sector Rural para iniciativas agroalimentarias del Valle del Cauca.</t>
  </si>
  <si>
    <t>VRAA</t>
  </si>
  <si>
    <t>MP 4320401</t>
  </si>
  <si>
    <t>Constituir con $150.000.000 anuales un fondo para el apoyo al incentivo de asistencia técnica  municipal para el desarrollo rural en el cuatrienio.</t>
  </si>
  <si>
    <t>MP 4320402</t>
  </si>
  <si>
    <t xml:space="preserve">Creación del fondo complementario de garantías  para reactivación del sector pesquero y acuícola de litoral pacifico  Vallecaucano en el cuatrienio. </t>
  </si>
  <si>
    <t>MP 4320403</t>
  </si>
  <si>
    <t>Realizar 1 convocatoria anual para cada grupo poblacional: mujer rural, Jóvenes rurales, Afrodecendientes, indígenas y campesinos de apoyo a proyectos productivos de generación de ingresos durante el cuatrienio.</t>
  </si>
  <si>
    <t>∑CRAPPDGI</t>
  </si>
  <si>
    <t>MP 4320404</t>
  </si>
  <si>
    <t>Complementar la Seguridad Social de los campesinos vinculados a proyectos productivos y de seguridad alimentaria financiados o cofinanciados por la Gobernación, durante el periodo de gobierno.</t>
  </si>
  <si>
    <t>Campesinos vinculados a proyectos productivos y de seguridad alimentaria con seguridad social complementaria por la Gobernación del Valle del Cauca</t>
  </si>
  <si>
    <t>NCVPPYDSA</t>
  </si>
  <si>
    <t>MP 4320501</t>
  </si>
  <si>
    <t>Brindar apoyo técnico, social y económico a las iniciativas productivas de las mujeres rurales en 6 municipios del Valle del Cauca durante el período de gobierno.</t>
  </si>
  <si>
    <t>MP 4410101</t>
  </si>
  <si>
    <t>Atender anualmente el 100% de las demandas de asesoría solicitadas por las dependencias de la administración central, descentralizados y municipios para la gestión de recursos de cooperación internacional, durante el cuatrienio.</t>
  </si>
  <si>
    <t>Porcentaje de demandas atendidas</t>
  </si>
  <si>
    <t>(NDARCIA *100) / (NDARCIR)</t>
  </si>
  <si>
    <t>MP 4410102</t>
  </si>
  <si>
    <t>Capacitar 300 servidores públicos en el desarrollo de habilidades de gestión de recursos de cooperación internacional durante el cuatrienio.</t>
  </si>
  <si>
    <t>MP 4410103</t>
  </si>
  <si>
    <t>Implementar al 100% una agencia de desarrollo Local durante el cuatrienio.</t>
  </si>
  <si>
    <t>Porcentaje de implementación de la Agencia de Desarrollo Local</t>
  </si>
  <si>
    <t>(NAR / NATR) * 100</t>
  </si>
  <si>
    <t>MP 4410104</t>
  </si>
  <si>
    <t>Implementar un plan de marketing de región para el Valle del Cauca, durante el cuatrienio.</t>
  </si>
  <si>
    <t>MP 4410105</t>
  </si>
  <si>
    <t>Implementar un observatorio de Cooperación Internacional durante el cuatrienio.</t>
  </si>
  <si>
    <t>MP 4410201</t>
  </si>
  <si>
    <t>Desembolsar créditos por 200.000 millones de pesos a municipios, departamentos y sus descentralizada para el desarrollo, en el cuatrienio.</t>
  </si>
  <si>
    <t>Cuantia de Desembolsos</t>
  </si>
  <si>
    <t>MP 4410301</t>
  </si>
  <si>
    <t>Articular la demanda y la oferta de financiamiento de 10,000 millones de pesos para proyectos de inversión pública local,  subregional y regional.</t>
  </si>
  <si>
    <t>MP 4420101</t>
  </si>
  <si>
    <t>Promover y/o fortalecer para el emprendimiento 100 jóvenes y/o adultos urbanos y rurales, con énfasis  en mujeres del Valle del Cauca, mediante la gestión de recursos.</t>
  </si>
  <si>
    <t>Emprendedores promovidos o fortalecidos</t>
  </si>
  <si>
    <t>NEF</t>
  </si>
  <si>
    <t>MP 4420102</t>
  </si>
  <si>
    <t xml:space="preserve"> No de diplomados de formación  para adolescentes afros en diferentes temas de formación académica, cultural y de educación sexual. </t>
  </si>
  <si>
    <t>Eventos conmerativos de las comunidades afrodescendientes</t>
  </si>
  <si>
    <t>No de Eventos conmerativos de las comunidades afrodescendientes</t>
  </si>
  <si>
    <t>Nº  de jóvenes afrodescendientes</t>
  </si>
  <si>
    <t>Concierto Banda Departamental</t>
  </si>
  <si>
    <t>No de conciertos de la banda departamental para población afro</t>
  </si>
  <si>
    <t>Funcion de Títeres</t>
  </si>
  <si>
    <t>No de funciones de Títeres para población Afro</t>
  </si>
  <si>
    <t>Asesoría a Etnoeducares en arte</t>
  </si>
  <si>
    <t>No de asesorias a etnoeducares en arte</t>
  </si>
  <si>
    <t>S2</t>
  </si>
  <si>
    <t xml:space="preserve"> TRO</t>
  </si>
  <si>
    <t>Formación de docentes en  Cátedra y Proyecto Afro</t>
  </si>
  <si>
    <t>Sumatoria de número de docentes formados en  Cátedra y Proyecto Afro</t>
  </si>
  <si>
    <t xml:space="preserve">Atención a población afrocolombiana en el sistema educativo oficial </t>
  </si>
  <si>
    <t>Sumatoria de Población afrocolombianas matriculada en el sistema educativo oficial</t>
  </si>
  <si>
    <t>Viviendas promovidas a hogares afrodescendientes</t>
  </si>
  <si>
    <t>No. de V.P a hogares afrodescendientes</t>
  </si>
  <si>
    <t xml:space="preserve">Cantidad de Direcciones Locales de Salud  y Empresas Promotoras de Salud asistidas técnicamente  en la estrategia Maternidad Segura y Deteccion de alteraciones en el Embarazo </t>
  </si>
  <si>
    <t xml:space="preserve">Número de DLS+Número de EPS asistidas técnicamente en estrategia Maternidad Segura y Deteccion de alteraciones en el Embarazo </t>
  </si>
  <si>
    <t>Empresa Promotoras de Salud-EPS monitoreadas en el cumplimiento de la norma técnica establecida para el control prenatal.</t>
  </si>
  <si>
    <t>Número Empresa Promotoras de Salud-EPS monitoreadas en el cumplimiento de la norma técnica establecida para el control prenatal.</t>
  </si>
  <si>
    <t>Cantidad de municipios implementando la  estrategia de prevención positiva de Infecciones de Transmisión Sexual con enfoque diferencial, promocion de Derecho sexuales y reproductivos</t>
  </si>
  <si>
    <t>Número de municipios implementando la  estrategia de prevención positiva de Infecciones de Transmisión Sexual con enfoque diferencial, promocion de Derecho sexuales y reproductivos</t>
  </si>
  <si>
    <t>Cantidad de  Administradoras de Salud y Direcciones Locales  de Salud asisitidas técnicamente en la terapira antirretroviral para VIH Positivo</t>
  </si>
  <si>
    <t>Número de Administradoras de Salud +Número de Direcciones Locales de Salud asistidas técnicamente en la terapira antirretroviral para VIH Positivo</t>
  </si>
  <si>
    <t>Direcciones Locales de Salud asistidas técnicamente en la implementación de  protocolos de  atenciòn integral  a mujeres con lesiones de cuello uterino de alto grado.</t>
  </si>
  <si>
    <t>Número de Direcciones Locales de Salud asistidas técnicamente en la implementación de  protocolos de  atenciòn integral  a mujeres con lesiones de cuello uterino de alto grado.</t>
  </si>
  <si>
    <t>Porcentaje de Empresas Promotoras a las que se les brindo apoyo para  el cumplimiento de la vacunación de adolescentes  entre 10 y 19 años contra el virus del papiloma humano</t>
  </si>
  <si>
    <t>(Número de  Empresas Promotoras de Salud a las que se les brindo apoyo para el cumplimiento de la vacunacion  contra virus de Papiloma Humano / Total Empresas Promotoras de Salud) *100</t>
  </si>
  <si>
    <t>Cantidad  de Aseguradoras y Empresas Sociales de Salud asistidas técnicamente en la aplicación de protocolos para sifilis gestacional y monitoreo de los  casos de Sífilis Gestacional y Sífilis Congénita</t>
  </si>
  <si>
    <t xml:space="preserve">Número de Aseguradoras + Número de Empresas Sociales de Salud asistidas técnicamente en la aplicación de protocolos para sifilis gestacional y monitoreo de los  casos de Sífilis Gestacional y Sífilis Congénita </t>
  </si>
  <si>
    <t>MR 21151</t>
  </si>
  <si>
    <t>MR 21153</t>
  </si>
  <si>
    <t>MR 21154</t>
  </si>
  <si>
    <t>MR 21155</t>
  </si>
  <si>
    <t>MR 21156</t>
  </si>
  <si>
    <t>MR 21157</t>
  </si>
  <si>
    <t>MR 21158</t>
  </si>
  <si>
    <t>MR 21159</t>
  </si>
  <si>
    <t>MR 21160</t>
  </si>
  <si>
    <t>MR 21161</t>
  </si>
  <si>
    <t>MR 21162</t>
  </si>
  <si>
    <t>MR 21201</t>
  </si>
  <si>
    <t>MR 21202</t>
  </si>
  <si>
    <t>MR 21204</t>
  </si>
  <si>
    <t>MR 21203</t>
  </si>
  <si>
    <t>MR 21301</t>
  </si>
  <si>
    <t>MR 21302</t>
  </si>
  <si>
    <t>MR 21303</t>
  </si>
  <si>
    <t>MR 21304</t>
  </si>
  <si>
    <t>MR 21305</t>
  </si>
  <si>
    <t>MR 21306</t>
  </si>
  <si>
    <t>MR 22101</t>
  </si>
  <si>
    <t>MR 22102</t>
  </si>
  <si>
    <t>MR 22201</t>
  </si>
  <si>
    <t>MR 22204</t>
  </si>
  <si>
    <t>MR 22202</t>
  </si>
  <si>
    <t>MR 22203</t>
  </si>
  <si>
    <t>MR 22401</t>
  </si>
  <si>
    <t>MR 31101</t>
  </si>
  <si>
    <t>MR 31102</t>
  </si>
  <si>
    <t>MR 31103</t>
  </si>
  <si>
    <t>MR 31104</t>
  </si>
  <si>
    <t>MR 31105</t>
  </si>
  <si>
    <t>MR 31106</t>
  </si>
  <si>
    <t>MR 32101</t>
  </si>
  <si>
    <t>MR 32102</t>
  </si>
  <si>
    <t>MR 32103</t>
  </si>
  <si>
    <t>MR 32104</t>
  </si>
  <si>
    <t>MR 33101</t>
  </si>
  <si>
    <t>MR 33102</t>
  </si>
  <si>
    <t>MR 33103</t>
  </si>
  <si>
    <t>MR 34101</t>
  </si>
  <si>
    <t>MR 34102</t>
  </si>
  <si>
    <t>MR 34103</t>
  </si>
  <si>
    <t>MR 34104</t>
  </si>
  <si>
    <t>MR 34105</t>
  </si>
  <si>
    <t>MR 34201</t>
  </si>
  <si>
    <t>MR 34301</t>
  </si>
  <si>
    <t>MR 34302</t>
  </si>
  <si>
    <t>MR 41102</t>
  </si>
  <si>
    <t>MR 41103</t>
  </si>
  <si>
    <t>MR 41104</t>
  </si>
  <si>
    <t>MR 41201</t>
  </si>
  <si>
    <t>MR 41202</t>
  </si>
  <si>
    <t>MR 41203</t>
  </si>
  <si>
    <t>MR 41204</t>
  </si>
  <si>
    <t>MR 42101</t>
  </si>
  <si>
    <t>MR 42201</t>
  </si>
  <si>
    <t>MR 42202</t>
  </si>
  <si>
    <t>MR 42301</t>
  </si>
  <si>
    <t>MR 42302</t>
  </si>
  <si>
    <t>MR 43101</t>
  </si>
  <si>
    <t>MR 43102</t>
  </si>
  <si>
    <t>MR 43103</t>
  </si>
  <si>
    <t>MR 43201</t>
  </si>
  <si>
    <t>MR 44101</t>
  </si>
  <si>
    <t>MR 44102</t>
  </si>
  <si>
    <t>MR 44201</t>
  </si>
  <si>
    <t>CODIFICACION DE EJES</t>
  </si>
  <si>
    <t>NOMBRE EJE</t>
  </si>
  <si>
    <t>CODIFICACION DE ENTIDADES</t>
  </si>
  <si>
    <t>COD</t>
  </si>
  <si>
    <t>POND</t>
  </si>
  <si>
    <t>CODIFICACION DE OBJETIVOS ESPECIFICOS</t>
  </si>
  <si>
    <t>Gestión Institucional de Residuos Sólidos</t>
  </si>
  <si>
    <t>CODIFICACION DE PROGRAMAS</t>
  </si>
  <si>
    <t>NOMBRE DE OBJETIVOS ESPECIFICOS</t>
  </si>
  <si>
    <t>NOMBRE DE LOS PROGRAMAS</t>
  </si>
  <si>
    <t>Entidad</t>
  </si>
  <si>
    <t>Eje</t>
  </si>
  <si>
    <t>Objetivo Específico</t>
  </si>
  <si>
    <t>Programa</t>
  </si>
  <si>
    <t>Fortalecimiento Institucional con un gobierno responsable y participativo.</t>
  </si>
  <si>
    <t>Unidos por una sociedad incluyente y equitativa; hagámoslo bién.</t>
  </si>
  <si>
    <t>Por un Valle del Cauca integrado en lo territorial y sostenible en lo ambiental, hagámoslo bién.</t>
  </si>
  <si>
    <t>Territorio productivo y competitivo.</t>
  </si>
  <si>
    <t>CODIFICACION DE METAS DE RESULTADO</t>
  </si>
  <si>
    <t>Formula Indicador</t>
  </si>
  <si>
    <t>Línea Base 2011</t>
  </si>
  <si>
    <t xml:space="preserve">Cumplir con el indicador de la Ley 617 de 2000 establecido para los departamentos de categoría especial, durante el cuatrienio  </t>
  </si>
  <si>
    <t>Transferir 436 mil millones de pesos de recursos al departamento durante el período de gobierno</t>
  </si>
  <si>
    <t>Alcanzar en el periodo de gobierno un nivel de solvencia financiera igual o superior a 3 en el Indicador "Z "</t>
  </si>
  <si>
    <t>Contribuir a la convivencia pacífica en el 100% de los municipios del Valle del Cauca, en el período 2012 - 2015</t>
  </si>
  <si>
    <t>Fortalecer en un 100% los espacios de participación ciudadana y democrática</t>
  </si>
  <si>
    <t>Disminuir en un 3% la frecuencia de los (9) nueve delitos de impacto que afectan la vida, libertad, soberanía y patrimonio de los vallecaucanos.</t>
  </si>
  <si>
    <t>Disminuir en un 40%  las quejas por conductas disciplinarias durante el cuatrienio</t>
  </si>
  <si>
    <t>Generar un ahorro del 40% en las pretensiones de las diferentes demandas de la Administración Central Departamental en el período 2012 - 2015</t>
  </si>
  <si>
    <t>Lograr una calificación del 100% en la autoevaluación del DAFP del Sistema Integrado de Gestión al final del cuatrienio</t>
  </si>
  <si>
    <t>Incrementar en 30% el promedio de la efectividad de las soluciones TIC en la Gestión Pública de la Gobernación del Valle del Cauca, durante el periodo de gobierno</t>
  </si>
  <si>
    <t>Lograr una calificación del 90 % en excelencia en satisfacción del cliente , durante el periodo de gobierno</t>
  </si>
  <si>
    <t>Aumentar al 50% el nivel de satisfacción de los usuarios externos respecto a la prestación efectiva de los servicios del nivel central durante el cuatrienio</t>
  </si>
  <si>
    <t>Ajustar la Estructura Organizacional al Modelo de Gestión por Procesos en el año 2013</t>
  </si>
  <si>
    <t>Mantener 100% la Certificación obtenida por el Canal Regional Telepacífico en el Sistema Integrado de Gestión de Calidad</t>
  </si>
  <si>
    <t>Mejorar en el 100% el servicio de expedición de pasaportes</t>
  </si>
  <si>
    <t>Incrementar en un 18% las relaciones institucionales efectivas con  las entidades del Gobierno nacional para lograr la gestión en la ejecución del Plan de Desarrollo</t>
  </si>
  <si>
    <t>Níumero de Laboratorios a los que se les realizo el control de calidad en los examenes de interes en salud publica</t>
  </si>
  <si>
    <t>Investigaciones aplicadas en eventos de interes en salud pública realizadas anualmente</t>
  </si>
  <si>
    <t>Número de investigaciones aplicadas en eventos de interes en salud pública realizadas anualmente</t>
  </si>
  <si>
    <t>Municipios asistidos técnicamente en el Programa Ampliado de Inmunización anualmente</t>
  </si>
  <si>
    <t>Número de municipios asistidos técnicamente en el Programa Ampliadode Inmunizacion anualmente</t>
  </si>
  <si>
    <t>Número de municipios priorizados asistidos técnicamente en la implememntación de Unidades de Rehabilitación Oral y comunitaria</t>
  </si>
  <si>
    <t>Numero de municipios</t>
  </si>
  <si>
    <t>Número de Municipios priorizados asistidos técnicamente en la implememntación de Unidades de Atención a Infecciones Respiratorias Agudas a nivel institucional</t>
  </si>
  <si>
    <t>Número de ESE nivel I priorizadas, con la estrategia IAMI implementada</t>
  </si>
  <si>
    <t xml:space="preserve">Número de municipios  asistidos técnicamente para la formulación, implementación y evaluación los planes de Seguridad Alimentaria y Nutricional - SAN </t>
  </si>
  <si>
    <t xml:space="preserve">Número de municipios  asistidos técnicamente </t>
  </si>
  <si>
    <t>Número de gestantes pobres no aseguradas identificadas con bajo peso intervenidas con complemento nutricional</t>
  </si>
  <si>
    <t>Talleres de capacitación  anuales,   para  los funcionarios de las Direcciones Locales de Salud con mayor presencia de poblaciòn afro, indígena y victima de la violencia  en Vigilancia Epidemiològica de la Desnutrición Infantil DNT.</t>
  </si>
  <si>
    <t>No. de Talleres de capacitación  anuales,   para  los funcionarios de las Direcciones Locales de Salud con mayor presencia de poblaciòn afro, indígena y victima de la violencia  en Vigilancia Epidemiològica de la Desnutrición Infantil DNT</t>
  </si>
  <si>
    <t>Plan de medios para promover la alimentaciòn sana en la población infantil del departamento</t>
  </si>
  <si>
    <t>Número de planes de medios para promover la alimentaciòn sana en la población infantil del departamento</t>
  </si>
  <si>
    <t>Municipios con cobertura por el  componente de   Eventos Prevalentes en Salud Mental   y consumo, desde  la estrategia de APS.</t>
  </si>
  <si>
    <t>Mantener  la prevalencia del VIH por debajo del 1% en población de 15 a 49 años,  durante el período de gobierno. (Línea base 2010) Línea base nacional  0.99%</t>
  </si>
  <si>
    <t>Reducir en un  punto la tasa de mortalidad por cáncer de cuello uterino en mujeres mayores de 20 años, con respecto a la línea de base, en el período de gobierno. Línea base 2009</t>
  </si>
  <si>
    <t>Reducir  en tres puntos la tasa de incidencia de sífilis congénita por 1.000 nacidos con respecto a la línea de base(2.010), en el período de gobierno.</t>
  </si>
  <si>
    <t>Disminuir en 3 puntos la tasa especifica de fecundidad registrada en el grupo de 10 a 19 años en el Departamento, con respecto a la línea de base, al 2015</t>
  </si>
  <si>
    <t>Disminuir en 2 puntos la prevalencia de violencia intrafamiliar y sexual en Niños, niñas y adolescentes de 0 a 19 años con respecto a la línea de base, al 2015.</t>
  </si>
  <si>
    <t xml:space="preserve">Mantener menor o igual a 7 por cien mil habitantes, la prevalencia de diabetes en la población mayor de 20 años,  al 2015. (Línea base nacional  2010.)
                                                                </t>
  </si>
  <si>
    <t>Mantener menor o igual a 20 por cien mil habitantes la prevalencia de hipertensión en población mayor de 20 años, al 2015 ( línea Base nacional 2007)</t>
  </si>
  <si>
    <t>Mantener en un 95% la  operatividad  del Sistema de Vigilancia en Salud Pública en las 42 Direcciones Locales de Salud del departamento . Durante el periodo de gobierno</t>
  </si>
  <si>
    <t>Mantener en el 95% las coberturas útiles  de vacunación en población  menor de 1 año en el Departamento, durante el período de gobierno.</t>
  </si>
  <si>
    <t>Mantener menor o igual a  8.6 puntos la  tasa de mortalidad por 1.000 menores de un año, en el 2015. LB 2009</t>
  </si>
  <si>
    <t xml:space="preserve">Mantener  menor o igual a 212 (x100.000) la tasa de mortalidad  por cien mil en menores  de 5 años,  con respecto a la línea de base.  (línea base 2009) 
</t>
  </si>
  <si>
    <t>Implementar y evaluar en el 100% de los municipios y el Departamento, sus planes de Seguridad Alimentaria y Nutricional- SAN-, durante el periodo de Gobierno.</t>
  </si>
  <si>
    <t>Empresas Sociales del Estado -ESE de nivel 1 con la estrategia de tratamiento TAES implementadaatamiento TAES implementada</t>
  </si>
  <si>
    <t>Número de Empresas Sociales del Estado de nivel 1 con la estrategia de tratamiento TAES implementada</t>
  </si>
  <si>
    <t>Porcentaje de Direcciones Locales de Salud que reportaron casos de Lepra asistidas técnicamente para su adecuado Control</t>
  </si>
  <si>
    <t>Número de Direcciones Locales de Salud que reportaron casos de Lepra asistidas técnicamente para su adecuado Control / Direcciones Loacales que reportaron casos de lepra</t>
  </si>
  <si>
    <t>Porcentaje de Estudio de convivientes de los casos nuevos de lepra reportados</t>
  </si>
  <si>
    <t>Numero de casos Nuevos con estudio de conviventes /Total de casos nuevos de Lepra reportados * 100</t>
  </si>
  <si>
    <t>Direcciones locales de salud asistencia técnica para la implementacion de acciones de salud publica con la estrategia de Atencion primaria en salud.</t>
  </si>
  <si>
    <t>No. Direcciones locales de salud asistencia técnica para la implementacion de acciones de salud publica con la estrategia de Atencion primaria en salud.</t>
  </si>
  <si>
    <t>Municipios  asistidos tecnicamente en el fortalecimiento de espacios  intersectoriales para la atenciòn integral en salud y el mejoramiento de la calidad de vida de las poblaciones especiales - Articulacion con Red Unidos y otras instituciones y/o estrategias.</t>
  </si>
  <si>
    <t xml:space="preserve">Municipios  asistidos tecnicamente en el fortalecimiento de espacios  intersectoriales para la atenciòn integral en salud y el mejoramiento de la calidad de vida de las poblaciones especiales </t>
  </si>
  <si>
    <t>Talleres realizados para atención preventiva de la población anciana y el fortalecimiento del Sistema Indígena y ancestral</t>
  </si>
  <si>
    <t>Número de talleres realizados para atención preventiva de la población anciana y el fortalecimiento del Sistema Indígena y ancestral</t>
  </si>
  <si>
    <t>Localidades con control integrado de  malaria</t>
  </si>
  <si>
    <t>Numero de localidades con control integrado de malaria</t>
  </si>
  <si>
    <t>Tasa de morbilidad por malaria</t>
  </si>
  <si>
    <t>(Numero de casos positivos / poblacion a riesgo) * 100.000</t>
  </si>
  <si>
    <t>Indice Parasitario Anual</t>
  </si>
  <si>
    <t>(Numero de casos confirmados / poblacion en riesgo medio y alto )x 1000</t>
  </si>
  <si>
    <t>&lt;= 10</t>
  </si>
  <si>
    <t>Municipios con control integrado para la prevención del dengue</t>
  </si>
  <si>
    <t>Número de municipios con control integrado para la prevención del dengue</t>
  </si>
  <si>
    <t>Porcenaje de atencion de brotes por dengue</t>
  </si>
  <si>
    <t>Número de brotes atendidos / Numero de brotes presentados ) * 100</t>
  </si>
  <si>
    <t>Porcentaje de brotes por leishmaniasis atendidos</t>
  </si>
  <si>
    <t>(numero de brotes atendidos / numero de brotes presentados ) * 100</t>
  </si>
  <si>
    <t>Direcciones Locales de Salud-DLS asistidas técnicamente con coberturas utiles de vacunacion antirrabica</t>
  </si>
  <si>
    <t>(Numero de DLS asistidas y cumpliendo las coberturas utiles de vacunacion / Total DLS)*100</t>
  </si>
  <si>
    <t>Porcentaje de accidentes rabicos vigilados</t>
  </si>
  <si>
    <t>(Número de casos de accidentes rabicos vigilados / Total accidentes rabicos presentados)*100</t>
  </si>
  <si>
    <t>Plan de medios departamental para la promoción de la salud y calidad de vida en el ámbito laboral informal implementado</t>
  </si>
  <si>
    <t>N´mero de Planes  de medios departamentales para la promoción de la salud y calidad de vida en el ámbito laboral informal implementados</t>
  </si>
  <si>
    <t>Municipios Priorizados a los cuales se les acompaño para la caracterización de la población trabajadora informal</t>
  </si>
  <si>
    <t>Número de municipios Priorizados a los cuales se les acompaño para la caracterización de la población trabajadora informal</t>
  </si>
  <si>
    <t>Municipios con Sistema de Garantia de la calidad en salud ocupacional implementado</t>
  </si>
  <si>
    <t>Número de municipios con Sistema de Garantia de la calidad en salud ocupacional implementado</t>
  </si>
  <si>
    <t>Municipios asistidos técnicamente en  la elaboración de Planes de trabajo para la prevención, vigilancia y control de riesgos laborales en el sector informal de la economia</t>
  </si>
  <si>
    <t>Número de municipios asistidos técnicamente en  la elaboración de Planes de trabajo para la prevención, vigilancia y control de riesgos laborales en el sector informal de la economia</t>
  </si>
  <si>
    <t>Campañas de promoción de la cultura del aseguramiento  y protección de la salud para la afiliación al Sistema General de Seguridad Social en Salud -SGSSS</t>
  </si>
  <si>
    <t>Número de campañas de promoción de la cultura del aseguramiento  y protección de la salud para la afiliación al Sistema General de Seguridad Social en Salud -SGSSS</t>
  </si>
  <si>
    <t xml:space="preserve">Direcciones Locales de Salud a las que se les realizo seguimiento a la gestión del aseguramiento </t>
  </si>
  <si>
    <t>Número de Direcciones Locales de Salud  a las que se les realizo seguimiento a la gestión del aseguramiento</t>
  </si>
  <si>
    <t xml:space="preserve">Porcentaje de recursos de rentas cedidas que cofinanciaron  la continuidad  de la afiliación al regimen subsidiado </t>
  </si>
  <si>
    <t>(Recursos de rentas cedidas que cofinanciaron  la continuidad  de la afiliación al regimen subsidiado /total de recursos que cofinanciaron la continuidad de la afiliacion al regimen subsidiado)*100</t>
  </si>
  <si>
    <t>Municipios a los que se le realizo seguimiento anual  al flujo recursos ejecutados   que cofinancian la afiliacion al regimen subsidiado</t>
  </si>
  <si>
    <t>Número de municipios a los que se les realiza seguimiento anual al flujo de recursos que cofinancian la afiliación al regimen subsidiado</t>
  </si>
  <si>
    <t>Direcciones Locales de Salud asistidas  técnicamente en aseguramiento</t>
  </si>
  <si>
    <t>Número de Direcciones Locales de Salud asistidas técnicamente en  aseguramiento</t>
  </si>
  <si>
    <t>Prestadores de baja , mediana y alta complejidad con los cuales se contrato la atención en salud</t>
  </si>
  <si>
    <t>Número de prestadores de baja, mediana y alta complejidad con los cuales se contrato la atención en salud de la población vallecaucana y victimas de la violencia.</t>
  </si>
  <si>
    <t>Porcentaje de atención inicial de urgencias medicas atendidas</t>
  </si>
  <si>
    <t>(Numero de atención inicial de urgencias medicas atendidas/ Número de atención de urgencias medicas presentadas)*100</t>
  </si>
  <si>
    <t>Porcentaje de hospitales de  mediana y alta complejidad con los cuales se contrato la atención en salud mental  de población vallecaucana</t>
  </si>
  <si>
    <t>( Númerode Hospitales de mediana y alta complejidad con los cuales se contrato la atención en salud mental de población vallecaucana / Total Hospitales que prestan servicios de salud mental) *100</t>
  </si>
  <si>
    <t xml:space="preserve">Porcentaje de contratación de prestación de servicios a la que se le realizo auditoria de la calidad </t>
  </si>
  <si>
    <t>(Número de contratos de prestación de servicios a los que se les realizo auditoria de la calidad/ Número de contratos de Prestación de servcios)*100</t>
  </si>
  <si>
    <t>Porcentaje de operación de la red complementaria de servicios de salud</t>
  </si>
  <si>
    <t>(Número de eventos atendidos a traves de la red complementaria/ Total eventos programados)*100</t>
  </si>
  <si>
    <t>Porcentaje de solicitudes de prestación de servicios de salud y de donación y transplantes de organos atendidos</t>
  </si>
  <si>
    <t>(Número de solicitudes de prestación de servicios de salud y de donación y transplantes de organos  atendidos) /Total  de solicitudes )*100</t>
  </si>
  <si>
    <t>Hospitales universitarios con Planes implememtados para el mejoramiento de la infraestructura y dotacion de equipos tecnológicos</t>
  </si>
  <si>
    <t>Número de Hospitales universitarios con Planes implememtados para el mejoramiento de la infraestructura y dotacion de equipos tecnológicos</t>
  </si>
  <si>
    <t>Empresas Sociales del estado con planes implemmentados para el mejoramiento de la infraestructura y dotacion de equipos tecnológicos</t>
  </si>
  <si>
    <t>Número de Empresas Sociales del estado con planes implementados para el mejoramiento de la infraestructura y dotacion de equipos tecnológicos</t>
  </si>
  <si>
    <t>Porcentaje de ESES con asistencia tecnica para el fortalecimiento del SOGCS</t>
  </si>
  <si>
    <t>Numero de ESE del Departamento con Asistencia Tecnica / Total de ESE del Departamento x 100</t>
  </si>
  <si>
    <t>Proyecto de Telemedicina en la red de prestadores de servicios públicos</t>
  </si>
  <si>
    <t>Proyecto del Centro de Telemedicina desarrollado</t>
  </si>
  <si>
    <t>Mesas  de trabajo conformadas y operativizadas para la implementación de las redes integradas e integrales de servicios de salud</t>
  </si>
  <si>
    <t>Sumatoria de mesas  de trabajo conformadas y operativizadas para la implementación de las redes integradas e integrales de servicios de salud</t>
  </si>
  <si>
    <t>Estudio de factibilidad factibildad para la implementacion de la Medicina Alternativa en el Departamento en el periodo de gobierno.</t>
  </si>
  <si>
    <t>Porcentaje del Plan para el mejoraiento de las capacidades técnicas del talento humano  en las competencias departamentales</t>
  </si>
  <si>
    <t>(Recurso humano capacitado en competencias departamentales /Total Funcionarios programados )*100</t>
  </si>
  <si>
    <t>Porcentaje del Plan para el mejoramiento de la infraestructura fisica de la secreria Departamental de Salud implementado</t>
  </si>
  <si>
    <t>Número de fases implementadas del Pla de mejoramiento de la infraestructura/ Total Fases del Plan Programada)*100</t>
  </si>
  <si>
    <t>Direcciones Locales de Salud asistidas técnicamente  en la acreditación en salud</t>
  </si>
  <si>
    <t>Número de Direcciones Locales de Salud asistidas técnicamente  en la acreditación en salud</t>
  </si>
  <si>
    <t>Municipios asistidos técnicamente en la elaboración, monitoreo y seguimiento de los Planes Territoriales de salud</t>
  </si>
  <si>
    <t>Número de municipios asistidos técnicamente en la elaboración, monitoreo y seguimiento de los Planes Territoriales de salud</t>
  </si>
  <si>
    <t>Direcciones Locales de Salud y Empresas Promotoras de Salud asistidas técnicamnete nela implememtación de los planes de salud y cumplimiento de competencias</t>
  </si>
  <si>
    <t>Número de Direcciones Locales de Salud + Número de  Empresas Promotoras de Salud asistidas técnicamnete nela implememtación de los planes de salud y cumplimiento de competencias</t>
  </si>
  <si>
    <t>Modelo de prestación de servicios de salud implementado</t>
  </si>
  <si>
    <t>Número de Modelos de prestacion de servicios de salud implementado</t>
  </si>
  <si>
    <t xml:space="preserve">Cantidad de  Direcciones Locales de Salud, Empresas Sociales de Estado y Empresas Promotoras de Salud asistidas técnicamente en el componente de participación y control social </t>
  </si>
  <si>
    <t>Número de  Direcciones Locales de Salud +Numero de de Empresas Sociales del Estado+Número de Empresas Promotoras de Salud  asistidos en el componente de participacion y control social</t>
  </si>
  <si>
    <t>Porcentaje de implementacion de las fases del Plan  para sistema de acreditación de la Secretaría Departamental de Salud</t>
  </si>
  <si>
    <t>(No de Fases del Plan  para sistema de acreditación de la Secretaria Departamental de Salud implementadas / Total de Fases del Plan para la acreditación de la Secretaria Departamental de Salud  Programadas)*100</t>
  </si>
  <si>
    <t>Porcentaje de Plan para el fortalecimiento y Desarrollo Institucional de la SDS , DLS y la red de prestadores para el cumplimiento de las competencias implementado</t>
  </si>
  <si>
    <t>(Número de fases implementadas del Pla para el fortalecimiento y Desarrollo Institucional de la SSD , DLS y la red de prestadores/ Total Fases del Plan Programada)*100</t>
  </si>
  <si>
    <t>Plan de inspección, vigilancia y control a los actores del Sistema General de Seguridad Social implementado</t>
  </si>
  <si>
    <t>Número  de Planes de inspección, vigilancia y control a los actores del Sistema General de Seguridad Social implementado</t>
  </si>
  <si>
    <t>SO3</t>
  </si>
  <si>
    <t>Plan de auditoria y seguimiento a los recursos del Sistema General de Seguridad Social en Salud implememntado</t>
  </si>
  <si>
    <t>Número de Planes de auditoria y seguimiento a los recursos del Sistema General de Seguridad Social en Salud implememntado</t>
  </si>
  <si>
    <t xml:space="preserve">Estudiantes Matriculados  en los programas de educación superior especializados en arte </t>
  </si>
  <si>
    <t>TEPA=Σ(ELTi+ EAPi+EDGi+EIMi)</t>
  </si>
  <si>
    <t>Estudiantes Matriculados en los programas de Educación Básica y Media Técnica especializados en arte</t>
  </si>
  <si>
    <t>TEPBMA=Σ(BPMi+EBSMi+EMTMi+EBSTi)</t>
  </si>
  <si>
    <t>Beneficiarios de Programas de Educación no formal</t>
  </si>
  <si>
    <t xml:space="preserve">TENFi= ECEi+ EPENFi </t>
  </si>
  <si>
    <t>Diplomados Bellas Artes</t>
  </si>
  <si>
    <t>No de diplomados Bellas Artes</t>
  </si>
  <si>
    <t xml:space="preserve"> Convenios educativos</t>
  </si>
  <si>
    <t>numero de convenios educativos</t>
  </si>
  <si>
    <t>Incremento de ciclos propeúdeticos</t>
  </si>
  <si>
    <t>Número de estudiantes matriculados por ciclos y niveles complementarios en un año t</t>
  </si>
  <si>
    <t>Número de estudiantes matriculados  por condición de excepción afrocolombianos, indigenas y desplazados</t>
  </si>
  <si>
    <t xml:space="preserve"> Porcentanje de estudiantes del INTEP</t>
  </si>
  <si>
    <t>Deserción por Cohorte</t>
  </si>
  <si>
    <t>'No DE ESTUDIANTES DESERTORES X 100/  No DE ESTUDIANTES MATRICULADOS</t>
  </si>
  <si>
    <t xml:space="preserve">  Porcentaje de  CERES</t>
  </si>
  <si>
    <t>Número de CERES creados  donde el INTEP es operador en el período evaluado</t>
  </si>
  <si>
    <t>Atención de estudiantes del nivel pre-escolar en el sistema educativo oficial</t>
  </si>
  <si>
    <t>Sumatoria de número de estudiantes del nivel pre-escolar atendidos en el sistema educativo oficial</t>
  </si>
  <si>
    <t>Atención de estudiantes de básica primaria en el sistema educativo oficial</t>
  </si>
  <si>
    <t>Sumatoria de número de estudiantes de básica primaria atendidos en el sistema educativo oficial</t>
  </si>
  <si>
    <t>Atención de estudiantes de básica secundaria en el sistema educativo oficial</t>
  </si>
  <si>
    <t>Sumatoria de número de estudiantes de básica secundaria atendidos en el sistema educativo oficial</t>
  </si>
  <si>
    <t>Atención de estudiantes de educación media en el sistema educativo oficial</t>
  </si>
  <si>
    <t>Sumatoria de número de estudiantes de educación media atendidos en el sistema educativo oficial</t>
  </si>
  <si>
    <t>Atención de Jóvenes  y adultos  en los ciclos de educación formal - sistema educativo oficial</t>
  </si>
  <si>
    <t>Sumatoria de número de Jóvenes  y adultos atendidos en los Ciclos de Educación formal</t>
  </si>
  <si>
    <t>Pago de servicios públicos de los establecimientos educativos del sector oficial municipios no certificados del Valle del Cauca</t>
  </si>
  <si>
    <t>Sumatoria del pago de servicios públicos de los establecimientos educativos del sector oficial municipios no certificados</t>
  </si>
  <si>
    <t>Formación de docentes en  atención a la población joven y adulta</t>
  </si>
  <si>
    <t>Sumatoria de número de docentes formados en  atención a la población joven y adulta</t>
  </si>
  <si>
    <t>Atención de población adulta con metodologías flexibles</t>
  </si>
  <si>
    <t>Sumatoria de número de población adulta  atendidos con metodologías flexibles</t>
  </si>
  <si>
    <t>Computadores Laptop XO para el uso pedagógico y tecnológico</t>
  </si>
  <si>
    <t>Sumatoria de número de computadores Laptop XO para el uso pedagógico y tecnológico</t>
  </si>
  <si>
    <t>Aulas móviles para la implementación de nuevas tecnologías pedagógicas</t>
  </si>
  <si>
    <t>Sumatoria de número de aulas móviles para la implementación de nuevas tecnologías pedagógicas</t>
  </si>
  <si>
    <t>Prueba diagnóstica del idioma inglés</t>
  </si>
  <si>
    <t>Sumatoria de número Pruebas diagnósticas del idioma inglés</t>
  </si>
  <si>
    <t xml:space="preserve">Docentes del sector oficial cualificados para la enseñanza del idioma inglés </t>
  </si>
  <si>
    <t xml:space="preserve">Sumatoria de número de docentes del sector oficial cualificados para la enseñanza del idioma inglés </t>
  </si>
  <si>
    <t>Participación de docentes en el programa de Inmersión del idioma inglés</t>
  </si>
  <si>
    <t>Sumatoria de número  de docentes participando del programa de Inmersión del idioma inglés</t>
  </si>
  <si>
    <t>Dotación de sedes educativas con material educativo de Inglés.</t>
  </si>
  <si>
    <t>Sumatoria de número de sedes educativas dotadas con material educativo de Inglés.</t>
  </si>
  <si>
    <t>Formación de docentes en metodologías flexibles</t>
  </si>
  <si>
    <t>Sumatoria de número de docentes formados en metodologías flexibles</t>
  </si>
  <si>
    <t>Atención de estudiantes del sector oficial con metodologías flexibles.</t>
  </si>
  <si>
    <t>Sumatoria de número de estudiantes del sector oficial atendidos con metodologías flexibles.</t>
  </si>
  <si>
    <t>Sedes educativas con servicio de internet</t>
  </si>
  <si>
    <t>Sumatoria de número de Sedes educativas beneficiadas con servicio de internet</t>
  </si>
  <si>
    <t>Redes de Maestros y procesos de lectoescritura</t>
  </si>
  <si>
    <t>Sumatoria de número de maestros participando en procesos de lectoescritura.</t>
  </si>
  <si>
    <t>Cualificación de docentes en competencias básicas.</t>
  </si>
  <si>
    <t xml:space="preserve"> Sumatoria = DCL DCM + DCC + DCF + DCB + DCQ + DCF</t>
  </si>
  <si>
    <t>Capacitación de estudiantes del sector oficial en emprendimiento</t>
  </si>
  <si>
    <t>Sumatoria de número de estudiantes del sector oficial capacitados en emprendimiento</t>
  </si>
  <si>
    <t>Ampliación de cargos docentes</t>
  </si>
  <si>
    <t>Acto administrativo del Consejo Superior en el que se aprueba la ampliación de la Planta de Cargos y su distribución en la Universidad</t>
  </si>
  <si>
    <t>Convocatorias para la vinculación de docentes hora cátedra</t>
  </si>
  <si>
    <t>Número de convocatorias  realizadas al año</t>
  </si>
  <si>
    <t>Aporte al Fondo Pensional</t>
  </si>
  <si>
    <t>Millones de pesos invertidos</t>
  </si>
  <si>
    <t>Participación de los establecimientos educativos oficiales en los juegos deportivos escolares</t>
  </si>
  <si>
    <t>Sumatoria de número de establecimientos educativos oficiales participando en los juegos deportivos escolares</t>
  </si>
  <si>
    <t>Parques asesorados</t>
  </si>
  <si>
    <t>No de parques asesorados</t>
  </si>
  <si>
    <t>Viviendas VIS y/o VIP promovidas</t>
  </si>
  <si>
    <t>Numero de Viviendas VIS y/o VIP promovidas</t>
  </si>
  <si>
    <t>Soluciones habitacionales gestionadas</t>
  </si>
  <si>
    <t>Número de  solucions habitacionales</t>
  </si>
  <si>
    <t>Familias arrendatarias que accedieron a vivienda mediante leasing habitacional</t>
  </si>
  <si>
    <t>No. De Familias arrendatarias que accedieron a vivienda mediante leasing habitacional</t>
  </si>
  <si>
    <t>Mejoramientos de Vivienda cofinanciados</t>
  </si>
  <si>
    <t xml:space="preserve">Número de Mejoramientos de vivienda cofinanciados </t>
  </si>
  <si>
    <t>Centros conservados y preservados</t>
  </si>
  <si>
    <t>No. de centros conservados y preservados</t>
  </si>
  <si>
    <t>Colecciones cientificas, de exposición y centros del patrimonio cultural y natural.</t>
  </si>
  <si>
    <t>No de colecciones conservadas en centros de INCIVA</t>
  </si>
  <si>
    <t>Estabilidad en la parrilla</t>
  </si>
  <si>
    <t>(Prog.Ing.Parrilla /Prog.sal.Parrilla)x100</t>
  </si>
  <si>
    <t>2.5</t>
  </si>
  <si>
    <t>7.5</t>
  </si>
  <si>
    <t>Ejecución Presupuestal</t>
  </si>
  <si>
    <t>(Ppto.Ej. Prod.Gen.Aud./Ppto.Proy.Prod.Gen.Aud.) x 100</t>
  </si>
  <si>
    <t>Proyecto de Ordenanza ante la asamblea Departamental, formulado y presentado</t>
  </si>
  <si>
    <t>Número de Proyectos de Ordenanza ante la asamblea Departamental, formulados y presentados</t>
  </si>
  <si>
    <t xml:space="preserve"> Eventos dentro del programa viernes de la cultura 5 en punto, realizados</t>
  </si>
  <si>
    <t xml:space="preserve"> Numero de eventos dentro del programa viernes de la cultura 5 en punto, realizados</t>
  </si>
  <si>
    <t>Circulación de  producciones artísticas y culturales, apoyadas con recursos financieros</t>
  </si>
  <si>
    <t>Número de circulaciones de  producciones artísticas y culturales, apoyadas con recursos financieros</t>
  </si>
  <si>
    <t xml:space="preserve">Proyectos  artísticos y culturales cofinanciados </t>
  </si>
  <si>
    <t xml:space="preserve">Número de Proyectos  artísticos y culturales cofinanciados </t>
  </si>
  <si>
    <t xml:space="preserve"> Proyectos de cultura ciudadana implementados</t>
  </si>
  <si>
    <t xml:space="preserve"> Número de Proyectos de cultura ciudadana implementados</t>
  </si>
  <si>
    <t xml:space="preserve"> Proyecto para la seguridad social del creador y gestor cultural vallecaucano implementado</t>
  </si>
  <si>
    <t xml:space="preserve"> Número de Proyectos para la seguridad social del creador y gestor cultural vallecaucano implementados</t>
  </si>
  <si>
    <t>Conciertos Banda Departamental</t>
  </si>
  <si>
    <t xml:space="preserve"> No de conciertos Banda Departamental</t>
  </si>
  <si>
    <t>Conciertos Conservatorio "Antonio María Valencia)</t>
  </si>
  <si>
    <t xml:space="preserve"> No de Conciertos Conservatorio "Antonio María Valencia)</t>
  </si>
  <si>
    <t>Funvciones de teatro</t>
  </si>
  <si>
    <t>No funciones de teatro en el año</t>
  </si>
  <si>
    <t>Funciones de Títeres</t>
  </si>
  <si>
    <t>No de funciones de Títeres en el año</t>
  </si>
  <si>
    <t>Festival</t>
  </si>
  <si>
    <t>No festivales en el año</t>
  </si>
  <si>
    <t>Exposición</t>
  </si>
  <si>
    <t>Dotacion equipo de Salvamento y Rescate</t>
  </si>
  <si>
    <t>(NESP2 * 100 / NESP1) - 100</t>
  </si>
  <si>
    <t>% de atención  de  Emergencias y Urgencias Médicas a Funcionarios y Visitantes del Edificio Palacio de San Francisco</t>
  </si>
  <si>
    <t>NEA *100  / TE</t>
  </si>
  <si>
    <t xml:space="preserve">Porcentaje de Servidores Públicos Atendidos con Riesgo Ergonómico </t>
  </si>
  <si>
    <t xml:space="preserve">NSPA  * 100 / TSPCRE </t>
  </si>
  <si>
    <t>Numero Total de Registros vigencia 2012-2015</t>
  </si>
  <si>
    <t>NTRPADP</t>
  </si>
  <si>
    <t>Integracion Nomina al Sistema Financiero SAP</t>
  </si>
  <si>
    <t>Porcentaje de Integracion del Sistema de Administraciòn de Nomina al SAP</t>
  </si>
  <si>
    <t xml:space="preserve"> Servidores públicos de la Administracion Central Departamental Capacitados </t>
  </si>
  <si>
    <t xml:space="preserve"> NSPC</t>
  </si>
  <si>
    <t xml:space="preserve">PORCENTAJE DE SERVIDORES PUÚBLICOS EN EL DISEÑO DE POLÍTICAS SOCIALES </t>
  </si>
  <si>
    <t>Numero de servidores públicos que desarrollan procesos misionaes seleccionados /No. de servidores  públicos que desarrollan procesos misionales*100</t>
  </si>
  <si>
    <t>PLAN DE CAPACITACION</t>
  </si>
  <si>
    <t>No. DE PLANES  DE CAPACITACION</t>
  </si>
  <si>
    <t xml:space="preserve">Toma de descicioens en el área de representación judicial </t>
  </si>
  <si>
    <t xml:space="preserve">Porcentajjes de tomas de desiciones </t>
  </si>
  <si>
    <t>Instalaciones locativas adecuadas</t>
  </si>
  <si>
    <t xml:space="preserve">%de intalacioens locativas adecuadas </t>
  </si>
  <si>
    <t>Porcentaje de descongestión judicial</t>
  </si>
  <si>
    <t>(Número de Procesos Judiciales atendidos / Número Totales de Procesos Judiciales) x 100</t>
  </si>
  <si>
    <t>Numero de  Nucleos de Servicios Generales de la Torre del Palacio de Sa Francisco Mejorados</t>
  </si>
  <si>
    <t>NNSGTPSF</t>
  </si>
  <si>
    <t xml:space="preserve">Numero de pisos con instalaciones Sanitarias Mejoradas </t>
  </si>
  <si>
    <t>NPCISM</t>
  </si>
  <si>
    <t xml:space="preserve">Numero de Pisos con Instalaciones Hidraulicas Mejoradas </t>
  </si>
  <si>
    <t>NPCIHM</t>
  </si>
  <si>
    <t>Numero de Niveles y/o Pisos Mejorados en Redes Eléctricas</t>
  </si>
  <si>
    <t>NPMERE</t>
  </si>
  <si>
    <t xml:space="preserve">Dinero invertido  para labores de mantenimiento </t>
  </si>
  <si>
    <t>DIMPSL</t>
  </si>
  <si>
    <t>Estudio Sismo Resistencia Actualizado AL 2014</t>
  </si>
  <si>
    <t>ESRA</t>
  </si>
  <si>
    <t>Informe Línea Base del Estado Actual de los Bienes Inmuebles del Departamento.</t>
  </si>
  <si>
    <t xml:space="preserve">ILBEABIM </t>
  </si>
  <si>
    <t>Bienes Inmuebles Legalizados</t>
  </si>
  <si>
    <t>NBIMLP1 - NBIMLP2</t>
  </si>
  <si>
    <t xml:space="preserve">PROGRAMS DE AUDITORIAS </t>
  </si>
  <si>
    <t xml:space="preserve">NÚMERO DE PROGRAMAS DE AUDITORIAS REALIZADAS </t>
  </si>
  <si>
    <t>Sesiones bimensuales de Seguimiento y Evaluación realizados</t>
  </si>
  <si>
    <t xml:space="preserve">No. de sesiones bimensuales de segumiento y evaluación </t>
  </si>
  <si>
    <t>Soporte, Mantenimiento y Actualización de Sistemas de Información SMASI</t>
  </si>
  <si>
    <t>Numero de SMASI</t>
  </si>
  <si>
    <t>Nuevos sistemas de información implementados</t>
  </si>
  <si>
    <t>Numero de NSII</t>
  </si>
  <si>
    <t>SMAIC</t>
  </si>
  <si>
    <t>Número de SMAIC</t>
  </si>
  <si>
    <t>Nuevos compoenentes de infarestructura de conectividad</t>
  </si>
  <si>
    <t>Numero de NCIC</t>
  </si>
  <si>
    <t>Adquisición de equipos de procesamiento electrónico de datos</t>
  </si>
  <si>
    <t>Numero de EPEDA</t>
  </si>
  <si>
    <t>Implementación de Gobierno en Linea</t>
  </si>
  <si>
    <t>(FGELI / TFGEL) * 100</t>
  </si>
  <si>
    <t>Plan de seguridad informática implementado</t>
  </si>
  <si>
    <t>Numero de planes de seguridad informática implementados</t>
  </si>
  <si>
    <t>Equipos de procesemiento electrónico de datos operando correctamente</t>
  </si>
  <si>
    <t>(NEPEDOC / TEPED) * 100</t>
  </si>
  <si>
    <t>Numero de auditorias realizadas</t>
  </si>
  <si>
    <t xml:space="preserve">NAR </t>
  </si>
  <si>
    <t>Incremento de servisores publicos Certificados  como Auditores Internos de Calidad con el ICONTEC</t>
  </si>
  <si>
    <t xml:space="preserve">NACP2 - NACP1 </t>
  </si>
  <si>
    <t>No de exposiciones de artes pláticas en el año</t>
  </si>
  <si>
    <t>Bibliotecas públicas municipales con catalogo maestro periodo 2012-2015</t>
  </si>
  <si>
    <t>No adicional de Bibliotecas públicas municipales  interconetadas en el año</t>
  </si>
  <si>
    <t>Bibliotecas municipales de la Red Departamental del  Bibliotecas Públicas con internet en el periodo 2012 a 2015</t>
  </si>
  <si>
    <t>Número de Bibliotecas Públicas Municipales con Internet en el año N</t>
  </si>
  <si>
    <t>Bibliotecas Públicas Municipales adicionales con el programa de atención integral al discapacitado " Helen Keller" implementado en el año N</t>
  </si>
  <si>
    <t>Númro de bibliotecas públicas Municipales adicionalñes con el programa de atención integral al discapacitado " helen Keller" implementado  en el año N</t>
  </si>
  <si>
    <t>SO6</t>
  </si>
  <si>
    <t xml:space="preserve"> Bibliotecas públicas municipales del valle del cauca con mayor infraestructura fisica, documental tecnológica, de servicios,  asesoría, capacitación y/o programas descentralizados  en el periodo 2012-2015</t>
  </si>
  <si>
    <t>Número de bibliotecas públicas municipales del Valle del Cauca con mayor infraestructura física, tecnológica, docuemntal, de servicios</t>
  </si>
  <si>
    <t>Servicios fortalecidos de acceso a la información, lectura, escritura, ciencia, y cultura de la biblioteca departamental Jorge gracés Borrero en el periodo 2012-2015</t>
  </si>
  <si>
    <t xml:space="preserve"> No de servicios fortalecidos de acceso a la información, lectura, escritura, ciencia, y cultura de la biblioteca departamental Jorge gracés Borrero en el periodo 2012-2015</t>
  </si>
  <si>
    <t>Sala de lectura y consulta electrónica de la Biblioteca departamental Jorge gracés Borrero en funcionamiento</t>
  </si>
  <si>
    <t xml:space="preserve"> (componentes- contextualización, materiales y equipos adquiridos año N/ componentes necesarios para dar apertura a las salas de lectura y consulta electrónica) x100</t>
  </si>
  <si>
    <t>Sala de idiomas y culturas de la Biblioteca Departamentla Jorge Garcés borrero en funcionamiento</t>
  </si>
  <si>
    <t xml:space="preserve"> (componentes- contextualización, materiales y equipos adquiridos año N/ componentes necesarios para dar apertura a las salas de idiomas y culturas) x100</t>
  </si>
  <si>
    <t>Creacion artistica en danza</t>
  </si>
  <si>
    <t>creaciones y reposiciones realizadas/ creaciones y reposiciones programadas</t>
  </si>
  <si>
    <t>festival internacional de ballet</t>
  </si>
  <si>
    <t xml:space="preserve"> Número de publico asistente al festival internacional de Ballet</t>
  </si>
  <si>
    <t>difusión de la produccion artistica en danza</t>
  </si>
  <si>
    <t xml:space="preserve"> funciones de danza nacionales realizadas + funciones internacionales realizadas</t>
  </si>
  <si>
    <t>Proyecto de seguridad alimentaria</t>
  </si>
  <si>
    <t>No de proyectos de seguridad alimentaria y fortalecimiento organizativo y territorial en comunidades indigenas</t>
  </si>
  <si>
    <t>plan prospectivo de producción y abastecimiento de alimentos</t>
  </si>
  <si>
    <t>numero de planes prospectivos de producción y abastecimiento de alimentos</t>
  </si>
  <si>
    <t>convocatorias realizadas  para el apoyo de agroindustrias rurales</t>
  </si>
  <si>
    <t>sumatoria de convocatorias realizadas  para apoyo de agroindustrias rurales de asociacines de campesinos y grupos étnicos</t>
  </si>
  <si>
    <t>Convocatorias realizadas de  fortalecer espacios productivos</t>
  </si>
  <si>
    <t>Numero de convocatorias realizadas para fortalecer espacios productivos</t>
  </si>
  <si>
    <t>convocatorias para enfretar problemática de desnutrición en poblacion etnica</t>
  </si>
  <si>
    <t>numero de convocatorias realizadas para  enfretar la problemática de desnutrición en población etnica</t>
  </si>
  <si>
    <t xml:space="preserve">  Porcentaje de estrategias implementadas</t>
  </si>
  <si>
    <t>Nuemro de estrategais implementadas sobre numero de estrategias diseñadas *100</t>
  </si>
  <si>
    <t>Programas académicos con renovación de acreditación</t>
  </si>
  <si>
    <t>Número de programas de pregrado que renuevan acreditación del alta calidad</t>
  </si>
  <si>
    <t>Programas académicos de pregrado acreditados por primera vez</t>
  </si>
  <si>
    <t>Número de programas de pregrado que obtienen por primera vez su acreditación del alta calidad</t>
  </si>
  <si>
    <t>Programas académicos de posgrado acreditados por primera vez</t>
  </si>
  <si>
    <t>Número de programas de posgrado que obtienen por primera vez su acreditación del alta calidad</t>
  </si>
  <si>
    <t>CODIFICACION DE SUBPROGRAMAS CON RECURSOS FINANCIEROS</t>
  </si>
  <si>
    <t>TOTAL INVERSION</t>
  </si>
  <si>
    <t>AÑO 2012</t>
  </si>
  <si>
    <t>AÑO 2013</t>
  </si>
  <si>
    <t>AÑO 2014</t>
  </si>
  <si>
    <t>AÑO 2015</t>
  </si>
  <si>
    <t>HACIENDA</t>
  </si>
  <si>
    <t>Gestión de Recursos</t>
  </si>
  <si>
    <t>ILV</t>
  </si>
  <si>
    <t>BENEFICENCIA</t>
  </si>
  <si>
    <t>IMPRENTA</t>
  </si>
  <si>
    <t>EDUCACION</t>
  </si>
  <si>
    <t>DESPACHO DEL GOBERNADOR</t>
  </si>
  <si>
    <t>Gestión pública transparente</t>
  </si>
  <si>
    <t>CONTROL INTERNO DISCIPLINARIO</t>
  </si>
  <si>
    <t>DESARROLLO INSTITUCIONAL</t>
  </si>
  <si>
    <t>JURIDICA</t>
  </si>
  <si>
    <t>CONTROL INTERNO</t>
  </si>
  <si>
    <t>TELEMATICA</t>
  </si>
  <si>
    <t xml:space="preserve">PLANEACION </t>
  </si>
  <si>
    <t>TELEPACIFICO</t>
  </si>
  <si>
    <t>Articulación y asistencia técnica integral Inter e Intra institucional y comunicación pública para el desarrollo local y regional</t>
  </si>
  <si>
    <t>CULTURA</t>
  </si>
  <si>
    <t>RECREAVALLE</t>
  </si>
  <si>
    <t>INDERVALLE</t>
  </si>
  <si>
    <t>INCOLBALLET</t>
  </si>
  <si>
    <t>UNIVALLE</t>
  </si>
  <si>
    <t>BELLAS ARTES</t>
  </si>
  <si>
    <t>INTEP</t>
  </si>
  <si>
    <t>Oferta de bienes y servicios  de Salud Pública y promoción social</t>
  </si>
  <si>
    <t>Oferta y acceso  al aseguramiento y prestacion del servicios de Salud</t>
  </si>
  <si>
    <t xml:space="preserve">Gestión Territorial en Salud </t>
  </si>
  <si>
    <t>Oferta  y acceso a bienes y servicios bibliotecarios, de ciencia,  cultura,  y arte.</t>
  </si>
  <si>
    <t>BIBLIOTECA</t>
  </si>
  <si>
    <t xml:space="preserve"> Instancias y mecanismos de concertación y políticas públicas</t>
  </si>
  <si>
    <t>EQUIDAD DE GENERO</t>
  </si>
  <si>
    <t xml:space="preserve"> Organismos y organizaciones Sociales</t>
  </si>
  <si>
    <t xml:space="preserve"> Reconocimiento y valoración de la diversidad étnica y cultural</t>
  </si>
  <si>
    <t>Reconocimiento y valoración de la diversidad sexual y de genero</t>
  </si>
  <si>
    <t>Prevención y protección a las violaciones de los derechos humanos.</t>
  </si>
  <si>
    <t>GESTION DE PAZ</t>
  </si>
  <si>
    <t xml:space="preserve"> Planear y Ordenar el Territorio
</t>
  </si>
  <si>
    <t>Educación ambiental</t>
  </si>
  <si>
    <t>Política de Biodiversidad</t>
  </si>
  <si>
    <t xml:space="preserve">Gestión integral del recurso hídrico
</t>
  </si>
  <si>
    <t xml:space="preserve">Apoyo a la gestión del Plan Departamental y  los planes municipales de gestión del riesgo de desastres y estrategias Municipales y Departamental de respuesta
</t>
  </si>
  <si>
    <t xml:space="preserve">Coordinación, gestión y evaluación del PDA - PAPP del Valle del Cauca
</t>
  </si>
  <si>
    <t xml:space="preserve">Aseguramiento de la prestación de los servicios públicos domiciliarios y desarrollo institucional.
</t>
  </si>
  <si>
    <t xml:space="preserve">Plataforma domiciliaria y colectiva de servicios públicos seguros y de bajo impacto, drenaje de aguas lluvias y uso de ecomateriales
</t>
  </si>
  <si>
    <t>TURISMO</t>
  </si>
  <si>
    <t xml:space="preserve">Fomento a la investigación y promoción del desarrollo de la innovación </t>
  </si>
  <si>
    <t>Infraestructura de  conectividad digital como medio para alcanzar mayores niveles de desarrollo social y económico</t>
  </si>
  <si>
    <t>INFRAESTRUCTURA</t>
  </si>
  <si>
    <t xml:space="preserve"> Promoción de la cultura del emprendimiento y fortalecimiento de grupos asociativos y solidarios rurales y urbanos </t>
  </si>
  <si>
    <t xml:space="preserve"> Crédito para el desarrollo (INFIVALLE) </t>
  </si>
  <si>
    <t>INFIVALLE</t>
  </si>
  <si>
    <t>Ponderación</t>
  </si>
  <si>
    <t>Entidad/Dependencia</t>
  </si>
  <si>
    <t>Total Subprograma</t>
  </si>
  <si>
    <t>Total Inversión</t>
  </si>
  <si>
    <t>Inversión      I.C.L.D.</t>
  </si>
  <si>
    <t>Sist. Gral. Participaciones</t>
  </si>
  <si>
    <t>Otras Fuentes</t>
  </si>
  <si>
    <t>Rec. Propios Instit. Descentr.</t>
  </si>
  <si>
    <t>Cód Entidad</t>
  </si>
  <si>
    <t>Cód Búsqueda</t>
  </si>
  <si>
    <t>POAI Vs. Plan Plur %</t>
  </si>
  <si>
    <t>Ppto. Def Vs. Plur %</t>
  </si>
  <si>
    <t>Ejec.Vs.Ppto.Def. %</t>
  </si>
  <si>
    <t>PLAN   DE   ACCION   AÑO</t>
  </si>
  <si>
    <r>
      <t>Código</t>
    </r>
    <r>
      <rPr>
        <b/>
        <sz val="11"/>
        <color indexed="8"/>
        <rFont val="Trebuchet MS"/>
        <family val="2"/>
      </rPr>
      <t>: FO-M1-P1-02</t>
    </r>
  </si>
  <si>
    <r>
      <t xml:space="preserve">Meta de </t>
    </r>
    <r>
      <rPr>
        <b/>
        <i/>
        <u/>
        <sz val="16"/>
        <color indexed="10"/>
        <rFont val="Trebuchet MS"/>
        <family val="2"/>
      </rPr>
      <t>PRODUCTO</t>
    </r>
    <r>
      <rPr>
        <b/>
        <sz val="14"/>
        <rFont val="Trebuchet MS"/>
        <family val="2"/>
      </rPr>
      <t xml:space="preserve"> (Código y Descripción de la Meta - Indicador de la Meta: Nombre, Fórmula, Línea de Base y Valores Programados y Alcanzados - Proyecto)</t>
    </r>
  </si>
  <si>
    <t>PROYECTO</t>
  </si>
  <si>
    <t>INFORMACION BASICA DEL SUPROGRAMA - CORTE AL</t>
  </si>
  <si>
    <t>PLAN DE ACCION AÑO</t>
  </si>
  <si>
    <r>
      <t xml:space="preserve">Datos de la </t>
    </r>
    <r>
      <rPr>
        <b/>
        <i/>
        <u/>
        <sz val="22"/>
        <color indexed="10"/>
        <rFont val="Trebuchet MS"/>
        <family val="2"/>
      </rPr>
      <t>Meta de Producto</t>
    </r>
    <r>
      <rPr>
        <b/>
        <sz val="22"/>
        <rFont val="Trebuchet MS"/>
        <family val="2"/>
      </rPr>
      <t xml:space="preserve"> (Código, Descripción y Recursos por fuente financiera)</t>
    </r>
  </si>
  <si>
    <t>COSTOS    DEL    SUBPROGRAMA        -        CORTE    AL</t>
  </si>
  <si>
    <t>SECRETARIA DE EDUCACION</t>
  </si>
  <si>
    <t>SECRETARIA DE SALUD</t>
  </si>
  <si>
    <t>SECRETARIA DE GOBIERNO</t>
  </si>
  <si>
    <t>SECRETARIA DE CULTURA</t>
  </si>
  <si>
    <t>SECRETARIA DE ASUNTOS ETNICOS</t>
  </si>
  <si>
    <t>SECRETARIA PRIVADA</t>
  </si>
  <si>
    <t>GERENCIA CASA DEL VALLE EN BOGOTA</t>
  </si>
  <si>
    <t>ALTA CONSEJERIA PARA LA PAZ Y LOS DERECHOS HUMANOS</t>
  </si>
  <si>
    <t xml:space="preserve"> Re-acreditación institucional</t>
  </si>
  <si>
    <t>Re-acreditación Institucional de Alta Calidad</t>
  </si>
  <si>
    <t>Sistemas de información Social- SIS</t>
  </si>
  <si>
    <t>No de siistemas de información SIS implentado</t>
  </si>
  <si>
    <t>Comunidades virtuales funcionando</t>
  </si>
  <si>
    <t>Numero de comunidades virtuales  funcionando</t>
  </si>
  <si>
    <t>% DE ESTUDIANTES CON DESEMPEÑO ALTO EN LA PRUEBA ICFES SABER PRO</t>
  </si>
  <si>
    <t>(Número de estudiantes rankeados en los 10 primeros puestos en la prueba) / (Número total de estudiantes que presentan la prueba) x 100%</t>
  </si>
  <si>
    <t>%  DE DOCENTES   DE  PLANTA CAPACITADOS  EN MAESTRIA</t>
  </si>
  <si>
    <t>No DE  DOCENTES CAPACITADOS EN MAESTRIA/ No DE DOCENTES DE PLANTAx 100</t>
  </si>
  <si>
    <t>CONSTRUCCIÓN DE UNA BIBLIOTECA INTERACTICA  REGIONAL " EUSTAQUIO PALACIOS" EN ROLDANILLO</t>
  </si>
  <si>
    <t>publicaciones</t>
  </si>
  <si>
    <t>No de publicaciones la año</t>
  </si>
  <si>
    <t>creaciones artsiticas</t>
  </si>
  <si>
    <t>No de creaciones artististicas</t>
  </si>
  <si>
    <t xml:space="preserve"> Convocatoiras para becas</t>
  </si>
  <si>
    <t xml:space="preserve"> No Convocatoiras para becas</t>
  </si>
  <si>
    <t>programas de investigación</t>
  </si>
  <si>
    <t xml:space="preserve"> No programas de investigación</t>
  </si>
  <si>
    <t xml:space="preserve"> productos de difusión patrimonio aqrqueologico</t>
  </si>
  <si>
    <t xml:space="preserve"> No de productos de difusión patrimonio aqrqueologico</t>
  </si>
  <si>
    <t xml:space="preserve">Investigación de campo-  en el marco del proceso de  adjudicación de tierras. </t>
  </si>
  <si>
    <t xml:space="preserve"> No de investigaciones de campo-  en el marco del proceso de  adjudicación de tierras. </t>
  </si>
  <si>
    <t xml:space="preserve"> No de  Municipios  Con  Mayor población AFRO  sujetos de asesoria técnica</t>
  </si>
  <si>
    <t xml:space="preserve"> Municipios  Con  Mayor población AFRO  sujetos de asesoria técnica</t>
  </si>
  <si>
    <t>T alleres de capacitación</t>
  </si>
  <si>
    <t>Nº talleres de capacitación ejecutados</t>
  </si>
  <si>
    <t>Investigaciones del estado del arte y la cultura en el Valle del Cauca, realizadas</t>
  </si>
  <si>
    <t>Número de Investigaciones del estado del arte y la cultura en el Valle del Cauca, realizadas</t>
  </si>
  <si>
    <t>Obras del Concurso de Autores Vallecaucanos publicadas</t>
  </si>
  <si>
    <t>Número de obras del Concurso de Autores Vallecaucanos publicadas</t>
  </si>
  <si>
    <t>Grupos de investigación consolidados en el período</t>
  </si>
  <si>
    <t>Número de grupos consolidados en el período</t>
  </si>
  <si>
    <t>Número de acciones adelantadas</t>
  </si>
  <si>
    <t>Número de acciones adelantadas por período</t>
  </si>
  <si>
    <t xml:space="preserve">Reducir a 37 los eventos de ausentismo por causas de salud de los servidores públicos en la Administración Central Departamental, durante el cuatrienio 2012-2015.  </t>
  </si>
  <si>
    <t xml:space="preserve">Aumentar a 50.000 los registros complementados para realizar el cálculo del pasivo pensional del personal activo, desvinculado y pensionado del Departamento con cálculo actuarial durante el cuatrienio </t>
  </si>
  <si>
    <t>Numero Total de Registros  con calculo actuarial</t>
  </si>
  <si>
    <t xml:space="preserve">Alcanzar en un 50% el Nivel de Satisfacción de los usuarios internos y externos respecto a la prestación efectiva de los servicios en la Administración Central del Valle del Cauca, durante el cuatrienio 2012-2015.  </t>
  </si>
  <si>
    <t>% de ahorro por pretensiones no pagadas</t>
  </si>
  <si>
    <t xml:space="preserve">Mejorar las Redes e Instalaciones en el Edifico Palacio de San Francisco y Edificio San Luis,  durante el cuatrienio 2012-2015.  </t>
  </si>
  <si>
    <t xml:space="preserve">Recuperar, mantener y conservar el patrimonio publico, durante el cuatrienio 2012-2015.  </t>
  </si>
  <si>
    <t xml:space="preserve">Total de Bienes inmuebles Legalizados en el Departamento del Valle del Cauca </t>
  </si>
  <si>
    <t>NBIML</t>
  </si>
  <si>
    <t>Calificación  en la autoevaluación de la DAFP del sistema integrado de gestión al final del cuatrenio</t>
  </si>
  <si>
    <t xml:space="preserve"> % Calificación obtenida</t>
  </si>
  <si>
    <t>% de calificacion de excelencia obtenida</t>
  </si>
  <si>
    <t>(Sumatoria de los valores de las 15 variables/ 15)</t>
  </si>
  <si>
    <t>Acto Administrativo de la Estructura Organizacional por Procesos</t>
  </si>
  <si>
    <t xml:space="preserve">Organizar en las 21 Secretaria y/u Oficinas de la Administración Central los archivos durante el durante el cuatrienio 2012-2015.  </t>
  </si>
  <si>
    <t>Nº de Secretarias con los archivos organizados</t>
  </si>
  <si>
    <t>NSCAO</t>
  </si>
  <si>
    <t xml:space="preserve">Servicio de expedición de pasaporte </t>
  </si>
  <si>
    <t>% de servicio de expedición de pasaporte</t>
  </si>
  <si>
    <t xml:space="preserve">Incrementar en un 5% la cobertura de vallecaucanos que  identifica y reconoce la labor que realiza el Gobierno Departamental.  </t>
  </si>
  <si>
    <t xml:space="preserve">Asesorar a los 42 Municipios del Valle del Cauca en el Desarrollo e Implementación del Sistema Departamental de Archivos durante el durante el cuatrienio 2012-2015.  </t>
  </si>
  <si>
    <t>Nº  de Municipios Asesorados en el Sistema Departamental de Archivos</t>
  </si>
  <si>
    <t>NMASDA</t>
  </si>
  <si>
    <t>NÚMERO  DE GRUPOS DE INVESTIGACIÓN CONFORMADOS •NÚMERO DE GRUPOS DE INVESTIGACIÓN CATEGORIZADOS POR COLCIENCIAS</t>
  </si>
  <si>
    <t>Construcción de la sede de ORIVAC</t>
  </si>
  <si>
    <t>Nº  de sedes de Orivac construidas</t>
  </si>
  <si>
    <t xml:space="preserve">Estudios de preinversión y de factibilidad </t>
  </si>
  <si>
    <t>Estudios de preinversión y de factibilidad técnica</t>
  </si>
  <si>
    <t>'CONSTRUCCIÓN Y DOTACIÓN DE SEDE ADMINISTRATIVA DEL INTEP</t>
  </si>
  <si>
    <t>'CONSTRUCCIÓN DE UN LABORATORIO DE SUELOS EN LA GRANJA DEPARTAMENTAL DE ROLDANILLO</t>
  </si>
  <si>
    <t>Piscinas adecuadas</t>
  </si>
  <si>
    <t>Nº de piscinas adecuadas</t>
  </si>
  <si>
    <t>Centros artísticos y culturales en municipios del Valle del Cauca, contruidos y/o adecuados</t>
  </si>
  <si>
    <t>Número de centros artísticos y culturales en municipios del Valle del Cauca, contruidos y/o adecuados</t>
  </si>
  <si>
    <t>No. De viviendas conectadas en el sector rural / No. De viviendas sin conexión en el sector rural * 100</t>
  </si>
  <si>
    <t>S17</t>
  </si>
  <si>
    <t>MP 2130112</t>
  </si>
  <si>
    <t>Inversión en plataforma tecnológica, laboratorios y dotación de las Sedes</t>
  </si>
  <si>
    <t xml:space="preserve"> Escuelas de música y/o casas de cultura, centros artísticos y culturales, dotadas</t>
  </si>
  <si>
    <t xml:space="preserve"> Número de escuelas de música y/o casas de cultura, centros artísticos y culturales,  dotadas  </t>
  </si>
  <si>
    <t>Metros cuadrados dotados y adecuados correspondientes a la etapa II de la Manzana del saber en el año N.</t>
  </si>
  <si>
    <t>No de metros cuadrados adicionales dotados y adecuados correspondientes a la etapa II de la Manzana del saber en el año N</t>
  </si>
  <si>
    <t>Metros cuadrados adicionales dotados y adecuados correspondientes a la Etapas III y IV de la Manzana del saber en el cuatrienio</t>
  </si>
  <si>
    <t>Política Pública Indigena Departamental publicada.</t>
  </si>
  <si>
    <t xml:space="preserve"> No de Política Pública Indigena Departamental publicada.</t>
  </si>
  <si>
    <t>Talleres de Socialización de las políticas públicas sociales</t>
  </si>
  <si>
    <t xml:space="preserve"> No de Talleres de Socialización de las políticas públicas sociales</t>
  </si>
  <si>
    <t>Porcentaje de  acompñamiento  d ela mesa de concertación indigena.</t>
  </si>
  <si>
    <t>(Numero de mesas de concertacion acompAñadas / numero de mesas de concertacion programadas) *100</t>
  </si>
  <si>
    <t>Gestión de recursos para la implemntación de la agenda de trabajo concertada con los indigenas</t>
  </si>
  <si>
    <t xml:space="preserve"> valor de recursos gestionados para la implementación de la agenda de trabajo concertada con los indigenas</t>
  </si>
  <si>
    <t xml:space="preserve">Talleres de socialización </t>
  </si>
  <si>
    <t xml:space="preserve"> No de Talleres de socialización de la política pública afro en el departamento</t>
  </si>
  <si>
    <t xml:space="preserve"> Consejos Departamental de Cultura funcionando</t>
  </si>
  <si>
    <t xml:space="preserve"> Número de Consejos Departamental de Cultura funcionando</t>
  </si>
  <si>
    <t>Encuentros de responsables de cultura realizados</t>
  </si>
  <si>
    <t>Número de encuentros de responsables de cultura realizados</t>
  </si>
  <si>
    <t>Caja de herramientas en promoción social - Discapacidad,  con enfoque diferencial- salud construida</t>
  </si>
  <si>
    <t xml:space="preserve"> Número de Cajas de herramientas en promoción social - Discapacidad,  con enfoque diferencial- salud construida</t>
  </si>
  <si>
    <t>Caja de herramientas en promoción social - Discapacidad,  con enfoque diferencial- salud  implementada</t>
  </si>
  <si>
    <t xml:space="preserve"> Número de Cajas de herramientas en promoción social - Discapacidad,  con enfoque diferencial- salud implementada</t>
  </si>
  <si>
    <t>Caja de herramientas en promoción social  - Discapacidad,  con enfoque diferencial para instancias y mecanismos de concertación - Salud implementada</t>
  </si>
  <si>
    <t xml:space="preserve"> Número de Cajas de herramientas en promoción social  - Discapacidad,  con enfoque diferencial para instancias y mecanismos de concertación - Salud implementada</t>
  </si>
  <si>
    <t xml:space="preserve"> Pueblos indigenas con planes de Salvaguarda en Salud  difundidos</t>
  </si>
  <si>
    <t xml:space="preserve"> Número de  Pueblos indigenas con planes de Salvaguarda en Salud  difundidos</t>
  </si>
  <si>
    <t xml:space="preserve">Municipios  asiistidos en la promoción de convivencia pacifica y ciudadana desde la  Atención Psicosocial y salud mental a víctimas de la violencia </t>
  </si>
  <si>
    <t xml:space="preserve">  Número de  municipios asiistidos  en la promoción de convivencia pacifica y ciudadana desde la  Atención Psicosocial y salud mental a víctimas de la violencia </t>
  </si>
  <si>
    <t>Politica publica de adulto mayor construida y en proceso de implementación</t>
  </si>
  <si>
    <t xml:space="preserve"> No  de PPAMD</t>
  </si>
  <si>
    <t>Políticas sociales sectoriales o poblacionales que cumplen con el enfoque de derechos</t>
  </si>
  <si>
    <t>NPSA-I=5</t>
  </si>
  <si>
    <t>Politicas implementadas en el desarrollo de proyectos de vivienda</t>
  </si>
  <si>
    <t>No de políticas de vivienda implementadas / No. Total de políticas públicas departamentales de vivienda x 100</t>
  </si>
  <si>
    <t>Campaña de promoción</t>
  </si>
  <si>
    <t>número de campañas realizadas</t>
  </si>
  <si>
    <t>caja de herramientas metodologica aplicándose</t>
  </si>
  <si>
    <t>No de CHEDGDA</t>
  </si>
  <si>
    <t>Asamblea ciudadana</t>
  </si>
  <si>
    <t>número de asambleas realizadas</t>
  </si>
  <si>
    <t>Mesa de Trabajo interinstitucional</t>
  </si>
  <si>
    <t>Mesa instalada</t>
  </si>
  <si>
    <t>Linea base</t>
  </si>
  <si>
    <t>Número de municipios con linea base levantada/número de municipios propuestos</t>
  </si>
  <si>
    <t>Organizaciones sector LGTBI</t>
  </si>
  <si>
    <t>número de municipios visitados/número de municipios del Valle</t>
  </si>
  <si>
    <t>Número de organizaciones</t>
  </si>
  <si>
    <t>Número de organizaciones que conocen la política</t>
  </si>
  <si>
    <t>Galardón Mujer Vallecaucana</t>
  </si>
  <si>
    <t>Número de galardones entregados/número de galardones propuestos</t>
  </si>
  <si>
    <t>Caja de herramientas metodologicas  para fortalecimento organizativo</t>
  </si>
  <si>
    <t>Caja de herramientas metodologicas  para fortalecimento organizativo aplicada</t>
  </si>
  <si>
    <t>No de CHEDGC</t>
  </si>
  <si>
    <t>Organizaciones de la sociedad civil fortalecidas  tecnica, organizativa y administrativamente</t>
  </si>
  <si>
    <t xml:space="preserve"> No de OSCF</t>
  </si>
  <si>
    <t>Caja de herramientas</t>
  </si>
  <si>
    <t xml:space="preserve">número de instancias  y mecanísmos de concertación aplicada la caja de herramientas propuestos/ número de instancias y mecaísmos existentes en la Gobernación. </t>
  </si>
  <si>
    <t>Lideres formados en temas organizativos</t>
  </si>
  <si>
    <t>Nº de  Lideres formados en temas organizativos</t>
  </si>
  <si>
    <t>Mesas de Trabajo</t>
  </si>
  <si>
    <t>No de Mesas de trabajo</t>
  </si>
  <si>
    <t>Acciones y proyectos apoyados</t>
  </si>
  <si>
    <t xml:space="preserve"> No de acciones y proyectos apoyados de identidad étnica y desarrollo socio cultural con $150.000.000</t>
  </si>
  <si>
    <t>Reuniones establecidas</t>
  </si>
  <si>
    <t>Nº  de reuniones establecidas</t>
  </si>
  <si>
    <t>Conmeración anual de los planes de salvaguarda</t>
  </si>
  <si>
    <t>No de Eventos de  conmeración anual d elos planes de salvaguarda</t>
  </si>
  <si>
    <t>proyectos ejecutados con enfoque de derechos, dimensión etnica y cultural y la variable de ciclo de vida</t>
  </si>
  <si>
    <t>PEED-ET= (PEED/TPE)*100</t>
  </si>
  <si>
    <t>Metodología</t>
  </si>
  <si>
    <t>Documento elaborado</t>
  </si>
  <si>
    <t>Socialización</t>
  </si>
  <si>
    <t>Número de dependencias participantes/número de dependencias existentes</t>
  </si>
  <si>
    <t>Proyectos ejecutados</t>
  </si>
  <si>
    <t>Número de proyectos a los que se les hace seguimiento/número de proyectos ejecutados</t>
  </si>
  <si>
    <t>proyectos ejecutados con enfoque de derechos, diferencial, de género y la variable de ciclo de vida</t>
  </si>
  <si>
    <t>PEED-GE= (PEED/TPE)*100</t>
  </si>
  <si>
    <t>Proyectos para la conservacion, recuperación proteccion, valoracion, mantenimiento, promoción y difusión del patrimonio cultural material e inmaterial, en el Valle del Cauca, ejecutados.</t>
  </si>
  <si>
    <t>Número de proyectos para conservacion, recuperación proteccion, valoracion, mantenimiento, promoción y difusión del patrimonio cultural material e inmaterial en el Valle del Cauca, ejecutados.</t>
  </si>
  <si>
    <t xml:space="preserve">Inventario y registro del Patrimonio arqueologico del municipio del El Cairo - Valle, realizado </t>
  </si>
  <si>
    <t xml:space="preserve">Número de inventarios y registro del Patrimonio arqueologico del municipio del El Cairo - Valle, realizado </t>
  </si>
  <si>
    <t xml:space="preserve"> Valoración integral del patrimonio inmueble urbano del municipio de El Cairo - Valle del Cauca, realizado </t>
  </si>
  <si>
    <t xml:space="preserve">Número de  valoraciones integrales del patrimonio inmueble urbano del municipio de El Cairo - Valle del Cauca, realizado </t>
  </si>
  <si>
    <t>Documentos patrimoniales de la biblioteca departamental del Valle restaurados  en la vigencia 2012-2015</t>
  </si>
  <si>
    <t>No de Documentos patrimoniales de la biblioteca departamental del valle restaurados en el año</t>
  </si>
  <si>
    <t>Fotografias de la biblioteca departamentla del Valle digitalizadas en el periodo 2012-2015</t>
  </si>
  <si>
    <t>No de Fotografias de la biblioteca departamentla del Valle digitalizadas en el año</t>
  </si>
  <si>
    <t>Municipios apoyados en acciones y/o programas de prevención y atención a la vulneración en Derechos Humanos</t>
  </si>
  <si>
    <t>NP</t>
  </si>
  <si>
    <t>Capacitaciones  realizadas</t>
  </si>
  <si>
    <t>No de capacitaciones realizadas</t>
  </si>
  <si>
    <t xml:space="preserve"> Estrategias de erradicación de trabajo infantil en el sector rural implementadas</t>
  </si>
  <si>
    <t>sumatoria de estrategias de erradicacion trabajo infantil  en el sector rural</t>
  </si>
  <si>
    <t xml:space="preserve">Municipios apoyados en acciones y/o programas de prevención y atención a la vulnerabilidad en Derechos Humanos </t>
  </si>
  <si>
    <t>Número de mucipios apoyados y/o atendidos</t>
  </si>
  <si>
    <t>Programas de prevención y atención a la vulnerabilidad en Derechos Humanos  en los muncipios</t>
  </si>
  <si>
    <t>Difusión de las rutas de atención a victimas</t>
  </si>
  <si>
    <t>No de municipios con campañas de difusión d elas rutas de atención</t>
  </si>
  <si>
    <t>Mejoramiento de condiciones a población carcelaria</t>
  </si>
  <si>
    <t>(Población carcelaria y penitenciaria con mejores condiciones/ total de población carcelaria)x100</t>
  </si>
  <si>
    <t>Municipios  sensibilizados en la figura de Jueces de Paz</t>
  </si>
  <si>
    <t xml:space="preserve"> No de Municipios  sensibilizados en la figura de Jueces de Paz</t>
  </si>
  <si>
    <t>Diagnóstico sobre migración, retorno y trata de personas</t>
  </si>
  <si>
    <t>No de estudios de diagnóstico sobre migración, retorno y trata de personas</t>
  </si>
  <si>
    <t>Campañas de sensibilización contra la trata de personas</t>
  </si>
  <si>
    <t xml:space="preserve">No de Campañas de sensibilización contra la trata de personas </t>
  </si>
  <si>
    <t>Muncipios con asistencia técnica</t>
  </si>
  <si>
    <t>No de municipios con asistencia técnica para la atención al migrante y retornado</t>
  </si>
  <si>
    <t>Campañas de socialización  de la normatividad vigente en el programa  no discriminación,  no violencia,,  contra la Mujer y la población LGTBI , departamental en el departamento del Valle del Cauca.</t>
  </si>
  <si>
    <t xml:space="preserve"> No de Campañas de socialización  de la normatividad vigente en el programa  no discriminación,  no violencia,,  contra la Mujer y la población LGTBI , departamental en el departamento del Valle del Cauca.</t>
  </si>
  <si>
    <t>Eventos de sensibilización</t>
  </si>
  <si>
    <t xml:space="preserve">No. de eventos realizados </t>
  </si>
  <si>
    <t xml:space="preserve">Fecha conmemorada </t>
  </si>
  <si>
    <t>Capacitación Diversidad Sexual</t>
  </si>
  <si>
    <t>No. de funcionarios capacitados/número de funcionarios propuestos</t>
  </si>
  <si>
    <t>Campañ de sensibilización</t>
  </si>
  <si>
    <t>Nº  de campañas de sensibilización</t>
  </si>
  <si>
    <t>Municipios  priorizados acompañados técnicamente.</t>
  </si>
  <si>
    <t>Municipios con asistencia técnica en la  implementación de la ley 1448 y su reglamentación/ 15 municipios priorizados por el conflicto armado en el Valle del Cauca</t>
  </si>
  <si>
    <t>PIUD actualizado</t>
  </si>
  <si>
    <t>Plan actualizado</t>
  </si>
  <si>
    <t>DES</t>
  </si>
  <si>
    <t>Proyectos  culturales dirigidos a la población víctima del conflicto armado, implementados</t>
  </si>
  <si>
    <t>Capacitaciones en derechos humanos</t>
  </si>
  <si>
    <t xml:space="preserve"> No de capacitaciones en Derechos Humanos</t>
  </si>
  <si>
    <t xml:space="preserve"> Seminario  de Derecho internacional Humanitario (DIH)</t>
  </si>
  <si>
    <t>No de Seminarios de Derecho Internacional Humanitario (DIH)</t>
  </si>
  <si>
    <t>Municipios victimas del programa de restitución de tierras asesorados</t>
  </si>
  <si>
    <t>Número de municipios victimas del programa de restitución de tierras asesorados</t>
  </si>
  <si>
    <t xml:space="preserve"> Convocatoiras de proyectos productivos</t>
  </si>
  <si>
    <t>Número de  convocatorias de proyectos productivos cofinanciados</t>
  </si>
  <si>
    <t xml:space="preserve">Familias victimas del conflicto que compraron vivienda </t>
  </si>
  <si>
    <t>Número de Familias victimas del conflicto que compraron vivienda</t>
  </si>
  <si>
    <t>Observatorio de Paz y convivencia del Valle del Cauca  funcionando</t>
  </si>
  <si>
    <t>4 campañas de formación y sensibilización en cultura de paz y convivencia.</t>
  </si>
  <si>
    <t xml:space="preserve">Campañas en cultura de paz y convivencia </t>
  </si>
  <si>
    <t xml:space="preserve">No. de campañas  realizadas </t>
  </si>
  <si>
    <t>Número de planes de Marketing implementados</t>
  </si>
  <si>
    <t>NPMI</t>
  </si>
  <si>
    <t>Número de observatorios implementados</t>
  </si>
  <si>
    <t>NOI</t>
  </si>
  <si>
    <r>
      <t>GF*</t>
    </r>
    <r>
      <rPr>
        <sz val="10"/>
        <color indexed="10"/>
        <rFont val="Arial"/>
        <family val="2"/>
      </rPr>
      <t>100</t>
    </r>
    <r>
      <rPr>
        <sz val="10"/>
        <rFont val="Arial"/>
        <family val="2"/>
      </rPr>
      <t>/ ICLD</t>
    </r>
  </si>
  <si>
    <t xml:space="preserve">Restablecer la solidez económica y financiera del Departamento del Valle del Cauca, atendiendo en un 100% los pasivos contingentes y exigibles durante el cuatrienio </t>
  </si>
  <si>
    <t>%  de pasivos contingentes y exigibles atendidos</t>
  </si>
  <si>
    <t>TPA *100/TP</t>
  </si>
  <si>
    <t xml:space="preserve">MONTO DE TRANSFERENCIAS ENTREGADAS </t>
  </si>
  <si>
    <t>MTE</t>
  </si>
  <si>
    <t>PORCENTAJE DE INCREMENTO ANUAL DE LAS TRANSFERENCIAS</t>
  </si>
  <si>
    <t>%INCTRAC= (TRAÑOACT*100/TRAÑOANT)  - 100</t>
  </si>
  <si>
    <t>Z= 1.2X1+1.4X2+ 3.3X3+ 0.6X4+ 1.0X5</t>
  </si>
  <si>
    <t>Indice de nivel de transparencia</t>
  </si>
  <si>
    <t>INT</t>
  </si>
  <si>
    <t>Porcentaje de municipios con acciones de convivencia</t>
  </si>
  <si>
    <t xml:space="preserve">NMCAC *100/TM </t>
  </si>
  <si>
    <t>TEPCF *100/TEPC</t>
  </si>
  <si>
    <t xml:space="preserve">100-(TDPAC*100/TDPAN) </t>
  </si>
  <si>
    <t>Porcentaje de disminución en el número de quejas recibidas</t>
  </si>
  <si>
    <t xml:space="preserve">100- (QAC*100/QAN) </t>
  </si>
  <si>
    <t>Eventos de ausentismo presentados  por causas de salud de los servidores públicos de la Administración Central Departamental</t>
  </si>
  <si>
    <t>NEAPS</t>
  </si>
  <si>
    <t>NTRCA</t>
  </si>
  <si>
    <t>Indice de satisfacción del usuario</t>
  </si>
  <si>
    <t>TUCS *100/TUE</t>
  </si>
  <si>
    <t>VPNP *100 /VTP</t>
  </si>
  <si>
    <t xml:space="preserve">Número Pisos de los edificios Palacio San Franciso y San Luis con redes e instalaciones mejoradas </t>
  </si>
  <si>
    <t>NPCAYMPSF</t>
  </si>
  <si>
    <t>Porcentaje de incremento de efectividad</t>
  </si>
  <si>
    <t>PESTICAC - PESTICAN</t>
  </si>
  <si>
    <t>TPCE*100/TP</t>
  </si>
  <si>
    <t>Nivel de satisfacción del ususario externo</t>
  </si>
  <si>
    <t>31.12%</t>
  </si>
  <si>
    <t>Porcentaje de certificación obtenida</t>
  </si>
  <si>
    <t>NPC*100/TP</t>
  </si>
  <si>
    <t>El 75% de los usuarios que acceden al servicio educativo presentan nivel alto de satisfacción (Planta central) en el período de gobierno</t>
  </si>
  <si>
    <t>Nivel de satisfacción del usuario del servicio educativo</t>
  </si>
  <si>
    <t>US = TUSAC x 100 / TUAC)</t>
  </si>
  <si>
    <t>Porcentaje de incremento en las relaciones establecidas con entidades nacionales e internacionales con asiento en la capital de la República</t>
  </si>
  <si>
    <t>(TECRACT*100/TECRANT) -100</t>
  </si>
  <si>
    <t>Porcentaje de incremento de la cobertura de la población que identifica y econocde la labor que realiza la Gobernación</t>
  </si>
  <si>
    <t>(PERCUBINFACT*100 /  PERCUBINFANT) - 100</t>
  </si>
  <si>
    <t>Número de intervenciones implementadas</t>
  </si>
  <si>
    <t>NIMI</t>
  </si>
  <si>
    <t xml:space="preserve">Número de puntos aumentados de la Tasa de cobertura bruta de preescolar </t>
  </si>
  <si>
    <t>TCBPrAct -TCBPrAnt</t>
  </si>
  <si>
    <t>TCBP</t>
  </si>
  <si>
    <t>Cobertura con bienes y servicios de deporte, recreación, actividad física y educación física</t>
  </si>
  <si>
    <t>PE=PBX100/PT</t>
  </si>
  <si>
    <t>Cupos ofrecidos en danza anualmente</t>
  </si>
  <si>
    <t>NCOA</t>
  </si>
  <si>
    <t>TCBBSAct -TCBBSAnt</t>
  </si>
  <si>
    <t>TCBBMAct -TCBBMAnt</t>
  </si>
  <si>
    <t>NBPFAFYNF</t>
  </si>
  <si>
    <t xml:space="preserve">Porcentaje de incremento estudiantes de posgrado </t>
  </si>
  <si>
    <t>(NEPSACT*100/NEPSANT) -100</t>
  </si>
  <si>
    <t>Número de puntos porcentuales aumentados en matricula del sector oficial correspondiente a población en situación de vulnerabilidad</t>
  </si>
  <si>
    <t>(MOPVACT*100/MOPVANT)-100</t>
  </si>
  <si>
    <t>Soluciones habitaciones gestionadas</t>
  </si>
  <si>
    <t>NSHG</t>
  </si>
  <si>
    <t>242.377 Deficit</t>
  </si>
  <si>
    <t>Porcentaje de intervenciones monitoreadas</t>
  </si>
  <si>
    <t>NIM*100/TI</t>
  </si>
  <si>
    <t>Número de puntos porcentuales disminuidos en la Razón de mortalidad materna por 100,000  nacidos vivos</t>
  </si>
  <si>
    <t>100-( TMMACT*100/TMMANT)</t>
  </si>
  <si>
    <t>Prevalencia de VIH en población de 15 a 49 años</t>
  </si>
  <si>
    <t>NCVIH / TP</t>
  </si>
  <si>
    <t>Número de puntos porcentuales reducidos de la tasa de mortalidad por cáncer de cuello uterino en mujeres mayores de 20 años</t>
  </si>
  <si>
    <t>100-(TMCCUACT*100/TMCCUANT)</t>
  </si>
  <si>
    <t>100-(TISCACT*100/TISCANT)</t>
  </si>
  <si>
    <t>100 - (TEFACT *100/TEFANT)</t>
  </si>
  <si>
    <t>100 - (VIFACT*100/VIFANT)</t>
  </si>
  <si>
    <t>CD / TP</t>
  </si>
  <si>
    <t>CH / TP</t>
  </si>
  <si>
    <t>Porcentaje de Operatividad del Sistema de Vigilancia en Salud Pública</t>
  </si>
  <si>
    <t>DLSEO *100/ TDLS</t>
  </si>
  <si>
    <t xml:space="preserve">TDA*100/TNM </t>
  </si>
  <si>
    <t xml:space="preserve">NNNM*1000 / TRNV </t>
  </si>
  <si>
    <t>Tasa de mortalidad por 100.000 en menores de 5 años</t>
  </si>
  <si>
    <t>TNNM*100.000/TNNME</t>
  </si>
  <si>
    <t>Porcentaje de planes de SAN implementados y evaluados</t>
  </si>
  <si>
    <t>((NPSANI) * 100 /(NTPSAN) + (NPSANE* 100 /(NTPSAN))/2</t>
  </si>
  <si>
    <t>Puntos porcentuales disminuidos de la tasa mortalidad por desnutricion por causa basica en menores de cinco años.</t>
  </si>
  <si>
    <t>100 - (TMDACT*100/TMDANT)</t>
  </si>
  <si>
    <t xml:space="preserve">1 caso </t>
  </si>
  <si>
    <t>&lt;=3</t>
  </si>
  <si>
    <t>&lt;=150</t>
  </si>
  <si>
    <t>&lt;=100</t>
  </si>
  <si>
    <t>PACDMAYC = (PACDMACPAC*100/PACDMAPAN)-100</t>
  </si>
  <si>
    <t xml:space="preserve">2.296.972 </t>
  </si>
  <si>
    <t>(Número de planes de SAN implementados de acuerdo al CONPES 113  de 2008,/ planes SAN municipales y departamental  formulados)*100</t>
  </si>
  <si>
    <t>Numero de grupos de investigación consolidados</t>
  </si>
  <si>
    <t>(No. De viviendas conectadas en el sector rural / No. De viviendas sin conexión en el sector rural )* 100</t>
  </si>
  <si>
    <t>Modelo de regionalización</t>
  </si>
  <si>
    <t>Numero de modelos de regionalización  implementados</t>
  </si>
  <si>
    <t xml:space="preserve"> evaluación anual del Grado de incidencia de las organizaciones Sociales en Políticas sociales</t>
  </si>
  <si>
    <t>NEAGIOSPS</t>
  </si>
  <si>
    <t>N.A</t>
  </si>
  <si>
    <t>Numero de Documentos patrimoniales y fotograficos de la Biblioteca Departamental del Valle recuperados y disponibles para consulta vía Internet en el año N/numero de documntos patrimoniales existentes *100</t>
  </si>
  <si>
    <t>N.A.</t>
  </si>
  <si>
    <t xml:space="preserve"> evaluación de Denuncias de violación a derechos humanos</t>
  </si>
  <si>
    <t xml:space="preserve"> Evaluación anual del No de denuncias de violación a derechos Humanos  en el departamento</t>
  </si>
  <si>
    <t>PRODE*100/PROPRO</t>
  </si>
  <si>
    <t>NPA</t>
  </si>
  <si>
    <t>NPRP</t>
  </si>
  <si>
    <t>NMIVC</t>
  </si>
  <si>
    <t>NMNRM</t>
  </si>
  <si>
    <t>42 municipios en Riesgo Alto
(2011)</t>
  </si>
  <si>
    <t>NPEA</t>
  </si>
  <si>
    <t>NPNI</t>
  </si>
  <si>
    <t>NPRAP</t>
  </si>
  <si>
    <t>NPI</t>
  </si>
  <si>
    <t>((NDLSF + NESESF) *100)/(TDLS + TESES)</t>
  </si>
  <si>
    <r>
      <t>Porcentaje</t>
    </r>
    <r>
      <rPr>
        <sz val="10"/>
        <rFont val="Arial"/>
        <family val="2"/>
      </rPr>
      <t xml:space="preserve"> de Instrumentos de Gestión y Planeación del Plan Departamental de Agua  -Programa Agua para la Prosperidad  del Valle del Cauca implementados</t>
    </r>
  </si>
  <si>
    <t>IGPI*100/TIGP</t>
  </si>
  <si>
    <t>Asesorar en los primeros 3 años de gobierno a por lo menos el 70% de los muncipios del Valle del Cauca para que cumplan con los requisitos de ley orientados a asegurar la prestación de los servicios públicos domiciliarios.</t>
  </si>
  <si>
    <r>
      <t>Porcentaje</t>
    </r>
    <r>
      <rPr>
        <sz val="10"/>
        <rFont val="Arial"/>
        <family val="2"/>
      </rPr>
      <t xml:space="preserve"> de Muncipios asesorados para el cumplimiento de los requisitos legales de aseguramiento de la prestación de los servicios públicos</t>
    </r>
  </si>
  <si>
    <t>Porcentaje de incremento de la población beneficiada con servicios de acueducto y alcantarillado en el Valle del Cauca</t>
  </si>
  <si>
    <t>(NPAAPSBPACT*100/ NPAAPSBPANT) - 100</t>
  </si>
  <si>
    <r>
      <t xml:space="preserve">Porcentaje de incremento </t>
    </r>
    <r>
      <rPr>
        <sz val="10"/>
        <rFont val="Arial"/>
        <family val="2"/>
      </rPr>
      <t>de la población del departamento beneficiada con servicios de disposición final en rellenos sanitarios regionales</t>
    </r>
  </si>
  <si>
    <t>(NPSDRSPACT*100/ NPSDRSPPANT) - 100</t>
  </si>
  <si>
    <t>NMA</t>
  </si>
  <si>
    <t>NPP</t>
  </si>
  <si>
    <t xml:space="preserve">100 - (CFP x100 / CIP) </t>
  </si>
  <si>
    <t>NFCX 100 /TF</t>
  </si>
  <si>
    <t>Porcentaje de municipios y entes departamentales asesorados, asistidos y capacitados</t>
  </si>
  <si>
    <t>((TMEASE*100/TME) + (TMEASI*100/TME) + (TMEC*100/TME))/3</t>
  </si>
  <si>
    <t>Porcentaje de aumento del área sembrada de los sistemas de producción agropecuaria</t>
  </si>
  <si>
    <t>(ASA *100/ ASI)  - 100</t>
  </si>
  <si>
    <t>(PIPACT*100/PIPANT) - 100</t>
  </si>
  <si>
    <t>MI</t>
  </si>
  <si>
    <t>MM</t>
  </si>
  <si>
    <t xml:space="preserve">I. L. V. </t>
  </si>
  <si>
    <t xml:space="preserve">IMPRENTA </t>
  </si>
  <si>
    <t>ZAR ANTICORRUPCION</t>
  </si>
  <si>
    <t xml:space="preserve">GOBIERNO </t>
  </si>
  <si>
    <t>IND /AFR</t>
  </si>
  <si>
    <t xml:space="preserve">EDUCACION </t>
  </si>
  <si>
    <t>63 cuadrantes</t>
  </si>
  <si>
    <t xml:space="preserve">DESARROLLO INSTITUCIONAL </t>
  </si>
  <si>
    <t xml:space="preserve">DESARROLLO SOCIAL </t>
  </si>
  <si>
    <t xml:space="preserve">MI </t>
  </si>
  <si>
    <t xml:space="preserve">MM </t>
  </si>
  <si>
    <t>Estudio Sismo resistencia año 2007</t>
  </si>
  <si>
    <t xml:space="preserve">TELEPACIFICO </t>
  </si>
  <si>
    <t>94.2%</t>
  </si>
  <si>
    <t>Número de niños y niñas atendidos con estimulación temprana</t>
  </si>
  <si>
    <t xml:space="preserve"> RECREAVALLE</t>
  </si>
  <si>
    <t xml:space="preserve"> Nº de niños y niñas que reciben vacaciones recreaçtivas</t>
  </si>
  <si>
    <t xml:space="preserve">Número de municipios con política pública diseñada y promocionada en los Estilos de Vida Saludables y prevención de la enfermedad crónica y cáncer </t>
  </si>
  <si>
    <t xml:space="preserve"> Direcciones Locales de Salud  asistidas tecnicamente para la implementacion del Plan Estrategico Valle Libre de Tuberculosis</t>
  </si>
  <si>
    <t>Espacios intersectoriales  para  la atención de espacios intersectoriales para la atención integral en salud</t>
  </si>
  <si>
    <t xml:space="preserve"> Número de Espacios intersectoriales  para  la atención de espacios intersectoriales para la atención integral en salud</t>
  </si>
  <si>
    <t xml:space="preserve">AFR DES VIC DIS IND TER </t>
  </si>
  <si>
    <t>Minorias étnicas y desplazados</t>
  </si>
  <si>
    <t>Impacto Poblacional niños y niñas (niños y niñas beneficiados con bienes y servicios de deporte)</t>
  </si>
  <si>
    <t>IPN=NCA*100/ND</t>
  </si>
  <si>
    <t>Impacto Poblacional hombres y mujeres adolescentes (hombres y mujeres adolescentes beneficiados con bienes y servicios de deporte escolar, recreación y actividad física)</t>
  </si>
  <si>
    <t>IPA=AAA*100/AD</t>
  </si>
  <si>
    <t xml:space="preserve"> S05</t>
  </si>
  <si>
    <t>Municipios apoyados en la ejecución del programa "Nuevo Comienzo"</t>
  </si>
  <si>
    <t>NMAEPNC</t>
  </si>
  <si>
    <t>discapacitados</t>
  </si>
  <si>
    <t>Impacto Poblacional Personas Discapacitadas (Personas en situación de discapacidad beneficiadas con bienes y servicios de deporte)</t>
  </si>
  <si>
    <t>IPPD=NPDBA</t>
  </si>
  <si>
    <t>AFRO</t>
  </si>
  <si>
    <t>Afro</t>
  </si>
  <si>
    <t>NIA
JUV</t>
  </si>
  <si>
    <t>JUV
NIA</t>
  </si>
  <si>
    <t>AFR TER
DES
DIS
IND</t>
  </si>
  <si>
    <t>Municipios  asistidos técnicamente en la promoción de convivencia pacifica y ciudadana desde la  Atención Psicosocial y salud mental a víctimas de la violencia en contexto social,  politico, familiar y educativo</t>
  </si>
  <si>
    <t>No. Municipios  asistidos técnicamente en la promoción de convivencia pacifica y ciudadana desde la  Atención Psicosocial y salud mental a víctimas de la violencia en contexto social,  politico, familiar y educativo.</t>
  </si>
  <si>
    <t>MR</t>
  </si>
  <si>
    <t>DES Y TRO</t>
  </si>
  <si>
    <t>NIA, INF,JUV</t>
  </si>
  <si>
    <t>AFR, DES, VIC, DIS, IND, TER.</t>
  </si>
  <si>
    <t xml:space="preserve">26 localidades </t>
  </si>
  <si>
    <t xml:space="preserve">Tasa
288 x 100 hab
</t>
  </si>
  <si>
    <t>6183 casos</t>
  </si>
  <si>
    <t>CALI</t>
  </si>
  <si>
    <t>Cali</t>
  </si>
  <si>
    <t xml:space="preserve">Técnico : 1279  ; Tecnologico: 256 ; Universitario: 215 </t>
  </si>
  <si>
    <t xml:space="preserve">Técnico =1700 ; Tecnológico =360 ; Universitario: 360
</t>
  </si>
  <si>
    <t>Técnico =1380; Tecnológico=240 ; Universitario= 276</t>
  </si>
  <si>
    <t>Técnico =1480 ; Tecnológico=300; Universitario= 300</t>
  </si>
  <si>
    <t>Técnico =1600;  Tecnológico=330 , Universitario= 330</t>
  </si>
  <si>
    <t>Técncico =1700; Tecnológico=360;  Universitario= 360</t>
  </si>
  <si>
    <t>Afrocolombianos=26 ; indigena=1 ; desplazados=25</t>
  </si>
  <si>
    <t>Afrocolombianos=28 ; indigena=10 ; desplazados=28</t>
  </si>
  <si>
    <t>Afrocolombianos=28 ; indigena=10 ; desplazados=29</t>
  </si>
  <si>
    <t>Afrocolombianos=28 ; indigena=10 ; desplazados=30</t>
  </si>
  <si>
    <t>Afrocolombianos=28 ; indigena=10 ; desplazados=31</t>
  </si>
  <si>
    <t>Afrocolombianos=28 ; indigena=10 ; desplazados=32</t>
  </si>
  <si>
    <t>POR COHORTE =24.57%, POR PERIODO 12%</t>
  </si>
  <si>
    <t>POR COHORTE =21%,POR PERIODO 9%</t>
  </si>
  <si>
    <t>POR COHORTE =23.8%, POR PERIODO 11%</t>
  </si>
  <si>
    <t>POR COHORTE =23%, POR PERIODO 10%</t>
  </si>
  <si>
    <t>POR COHORTE =22%,
 POR PERIODO 10%</t>
  </si>
  <si>
    <t>Impacto poblacional general</t>
  </si>
  <si>
    <t>IPG=PGB*100/PGD</t>
  </si>
  <si>
    <t>7  bibliotecas Municipales del Valle del cauca con catalogo maestro</t>
  </si>
  <si>
    <t>24 Bibliotecas Municipales del valle del cauca con servcio de Internet</t>
  </si>
  <si>
    <t>Grupos de investigación = 4 grupos
Categorizados =0</t>
  </si>
  <si>
    <t>Grupos de investigación = 7 grupos
Categorizados =1</t>
  </si>
  <si>
    <t>Grupos de investigación = 5 grupos
Categorizados =0</t>
  </si>
  <si>
    <t>Grupos de investigación = 6 grupos
Categorizados =0</t>
  </si>
  <si>
    <t>Areas administrativas o de servicios adecuadas, mejoradas o dotadas</t>
  </si>
  <si>
    <t>Número de areas administrativas o de servicios adecuadas, mejoradas o dotadas.</t>
  </si>
  <si>
    <t>Mesas de trabajo para la concertación realizadas</t>
  </si>
  <si>
    <t xml:space="preserve">Número de mesas de trabajo para la concertación realizadas </t>
  </si>
  <si>
    <t>Encuentros departamentales de deporte, recreación, educación física y actividad física realizados</t>
  </si>
  <si>
    <t>Número de encuentros departamentales de deporte, recreación, educación física y actividad física realizados</t>
  </si>
  <si>
    <t xml:space="preserve"> DESARROLLO SOCIAL</t>
  </si>
  <si>
    <t>No aplica</t>
  </si>
  <si>
    <t>MP 2230204A</t>
  </si>
  <si>
    <t>Difundir  la totalidad de las  Rutas de atención de población victima de violación o amenaza de derechos humanos en el departamento, durante el periodo de gobierno</t>
  </si>
  <si>
    <t>MP 2230204B</t>
  </si>
  <si>
    <t>IND, AFRO</t>
  </si>
  <si>
    <t>MP 2240201</t>
  </si>
  <si>
    <t>MP 2240202</t>
  </si>
  <si>
    <t>PLANEACION</t>
  </si>
  <si>
    <t>100% (2011)</t>
  </si>
  <si>
    <t xml:space="preserve">32914  kits de ayuda humanitaria </t>
  </si>
  <si>
    <t>EPMPDE</t>
  </si>
  <si>
    <t>PWA + ADM</t>
  </si>
  <si>
    <t>Porcentaje de entidades públicas con implementación alta en la estregia de gobierno en línea  implementada</t>
  </si>
  <si>
    <t>Aplicacion de contenidos  digitales turísiticos implementada</t>
  </si>
  <si>
    <t>Porcentaje de renovación de la Infraestructura tecnológica en la áreas de producción y realización</t>
  </si>
  <si>
    <t>(NEAPR + NEARR)*100/(TEAP + TEAR)</t>
  </si>
  <si>
    <t>Porcentaje de Equipos de transmision  de televisión digitalizados</t>
  </si>
  <si>
    <t>TETD*100/TET</t>
  </si>
  <si>
    <t>Reuniones convocadas</t>
  </si>
  <si>
    <t>TRTC</t>
  </si>
  <si>
    <t xml:space="preserve">Numero de kilómetros de red a cargo del Departamento mantenidos </t>
  </si>
  <si>
    <t>NKRVM</t>
  </si>
  <si>
    <t xml:space="preserve">Número de kilómetros de red a cargo del Departamento rehabilitados </t>
  </si>
  <si>
    <t>NKRVR</t>
  </si>
  <si>
    <t xml:space="preserve">Número de kilómetros de red a cargo del Departamento mejorados </t>
  </si>
  <si>
    <t xml:space="preserve">Número de kilómetros de red a cargo del Departamento construidos </t>
  </si>
  <si>
    <t xml:space="preserve">Númerode estudios y diseños realizados </t>
  </si>
  <si>
    <t>NEYDRVR</t>
  </si>
  <si>
    <t xml:space="preserve">Número de kilómetros de red a cargo del Departamento demarcada </t>
  </si>
  <si>
    <t>NKRVD</t>
  </si>
  <si>
    <t>Porcentaje de Asesoría Técnica y Social prestada</t>
  </si>
  <si>
    <t>Número de Proyectos apoyados técnicamente</t>
  </si>
  <si>
    <t>Número de Municipios del Valle del Cauca con  las bases de la política pública del emprendimiento socializada</t>
  </si>
  <si>
    <t>Planes de Mercadeo estructurados</t>
  </si>
  <si>
    <t>Número de unidades de negocios establecidas</t>
  </si>
  <si>
    <t>Número de unidades desarrolladas e implementadas</t>
  </si>
  <si>
    <t>NDUNDI</t>
  </si>
  <si>
    <t>Número de proyectos implementados</t>
  </si>
  <si>
    <t>∑NPFI</t>
  </si>
  <si>
    <t>Número de proyectos cofinanciados</t>
  </si>
  <si>
    <t>Número de Capacitaciones realizadas</t>
  </si>
  <si>
    <t>Número de asociaciones agropecuarias dotadas</t>
  </si>
  <si>
    <t>Valor recursos constituidos en el año</t>
  </si>
  <si>
    <t>Valor de los recursos constituidos en el año</t>
  </si>
  <si>
    <t>VRC</t>
  </si>
  <si>
    <t>Fondos creados</t>
  </si>
  <si>
    <t>NFCGRPAC</t>
  </si>
  <si>
    <t xml:space="preserve">Convocatorias anuales realizadas </t>
  </si>
  <si>
    <t>Número de municipios con apoyo técnico social y económico</t>
  </si>
  <si>
    <t>NMATSE</t>
  </si>
  <si>
    <t>Cooperación Internacional</t>
  </si>
  <si>
    <t>Funcionarios capacitados en cooperación internacional</t>
  </si>
  <si>
    <t xml:space="preserve">NFCCI </t>
  </si>
  <si>
    <t>CD</t>
  </si>
  <si>
    <t>Cantidad de millones articulados para financiamiento</t>
  </si>
  <si>
    <t>CMAF</t>
  </si>
  <si>
    <t>Número de Agencias de Desarrollo Local Regional Constituidas</t>
  </si>
  <si>
    <t>Número de Políticas de Desarrollo Local Formuladas</t>
  </si>
  <si>
    <t>Número de procesos de desarrollo local implementados</t>
  </si>
  <si>
    <t>NPDLI</t>
  </si>
  <si>
    <t>TOTAL AÑO</t>
  </si>
  <si>
    <t>Proyecto Departamental de formación en Gestión Cultural implementado</t>
  </si>
  <si>
    <t>Número de Proyectos Departamentales de formación en Gestión Cultural implementados.</t>
  </si>
  <si>
    <t>Programas académicos de posgrado ofrecidos en Univalle</t>
  </si>
  <si>
    <t>Número de programas académicos de posgrado ofrecidos</t>
  </si>
  <si>
    <t>Porcentaje de estudiantes de posgrado graduados con respecto al total de estudiantes de posgrrado matriculados</t>
  </si>
  <si>
    <t>Número de estudiantes de posgrado graduados en el año/ Número de estudiantes matriculados en posgrado en el semestre</t>
  </si>
  <si>
    <t>Formación  de  Docentes en  atención a población victimas del conflicto</t>
  </si>
  <si>
    <t>Sumatoria de número de docentes formados en  atención a población victimas del conflicto</t>
  </si>
  <si>
    <t xml:space="preserve">Nº de beneficiados adultos mayores </t>
  </si>
  <si>
    <t>ANC</t>
  </si>
  <si>
    <t xml:space="preserve">Convocatorias para implementación de huertas productivas para organizaciones del adulto mayor </t>
  </si>
  <si>
    <t>Numero de convocatorias para implementación de huertas productivas en organizaciones del adulto mayor  realizadas</t>
  </si>
  <si>
    <t xml:space="preserve">Diagnóstico departamental de adulto mayor </t>
  </si>
  <si>
    <t>No de estudios de diagnosticos departamentales de adulto mayor</t>
  </si>
  <si>
    <t>Plan de atención con recursos de estampilla del adulto mayor</t>
  </si>
  <si>
    <t>No de planes de atención con recursos de estampilla de adulto mayor</t>
  </si>
  <si>
    <t>Funcion de Títeres (Pob discapacitada)</t>
  </si>
  <si>
    <t>Numero de funciones de Títeres para la población con discapapcidad auditiva</t>
  </si>
  <si>
    <t>Nº  de habitantes discapacitados</t>
  </si>
  <si>
    <t>Proyectos  culturales dirigidos a población discapacitada del Departamento, apoyados en su ejecución</t>
  </si>
  <si>
    <t>Número de proyectos  culturales dirigidos a población discapacitada del Departamento, apoyados en su ejecución</t>
  </si>
  <si>
    <t>Formación de docentes  en atención a población con necesidades educativas especiales</t>
  </si>
  <si>
    <t>sumatoria de numero de docentes formados  en atención a población con necesidades educativas especiales</t>
  </si>
  <si>
    <t>Atención a población con necesidades educativas especiales en el sistema educativo oficial</t>
  </si>
  <si>
    <t>sumatoria de numero de alumnos con necesiades educativas especiales  atendidos</t>
  </si>
  <si>
    <t>Mecanismos e instrumentos aplicados que permitan monitorear la oferta</t>
  </si>
  <si>
    <t>No de Mecanismos e instrumentos aplicados que permitan monitorear la oferta</t>
  </si>
  <si>
    <t>Participación de Adolescentes formados  en escuelas  de gobierno y justicia propia</t>
  </si>
  <si>
    <t xml:space="preserve"> No de Adolescentes formados  en escuelas de gobierno y justicia propia</t>
  </si>
  <si>
    <t>Encuentro de mujeres Indigenas</t>
  </si>
  <si>
    <t>No de encuentros de mujeres Indigenas</t>
  </si>
  <si>
    <t xml:space="preserve">Diplomados de  formación  para autoridades indígenas en jurisdicción, gobierno y justicia propia.  </t>
  </si>
  <si>
    <t xml:space="preserve"> No  de Diplomados de formación  para autoridades indígenas en jurisdicción, gobierno y justicia propia.  </t>
  </si>
  <si>
    <t>Resguardos capacitados</t>
  </si>
  <si>
    <t>No de resguardos capacitados</t>
  </si>
  <si>
    <t>Jóvenes entre 18 y 26 años indígenas beneficiados con programas de recreación</t>
  </si>
  <si>
    <t>Nº de beneficiados</t>
  </si>
  <si>
    <t>Proyectos culturales dirigidos a población indigena del Departamento, implementados</t>
  </si>
  <si>
    <t>^No INDIGENAS CAPACITADOS POR C3=</t>
  </si>
  <si>
    <t>Formación de docentes en proyectos etnoeducativos indígenas.</t>
  </si>
  <si>
    <t>^No INDIGENAS CAPACITADOS POR C4</t>
  </si>
  <si>
    <t>N.D</t>
  </si>
  <si>
    <t xml:space="preserve">Atención a población indígena en el sistema educativo oficial </t>
  </si>
  <si>
    <t>^No INDIGENAS CAPACITADOS POR C5=</t>
  </si>
  <si>
    <t>Viviendas promovidas a pueblos indígenas</t>
  </si>
  <si>
    <t>No. De V.P a pueblos indígenas</t>
  </si>
  <si>
    <t>Diplomados de formación para adolescentes afros</t>
  </si>
  <si>
    <t>Direcciones Locales de Salud asistidas técnicamente en el monitoreo de casos de Sifilis Gestacional y Sifilis Congenita</t>
  </si>
  <si>
    <t>Número de Direcciones Locales de Salud asistidas técnicamente en el monitoreo de casos de Sifilis Gestacional y Sifilis Congenita</t>
  </si>
  <si>
    <t>Direcciones Locales de Salud con Redes Sociales de Apoyo en Salud sexualy reproductiva  implementadas y mejoradas</t>
  </si>
  <si>
    <t>Número de Direccines Locales de Salud con Redes Sociales de Apoyo en Salud sexualy reproductiva  implementadas y mejoradas</t>
  </si>
  <si>
    <t xml:space="preserve">Empresas Sociales del Estado asistidas técnicamente en el fortalecimiento de las redes sociales de apoyo en salud sexual y reproductiva </t>
  </si>
  <si>
    <t xml:space="preserve">Número de Empresas Sociales del Estado asistidas técnicamente en el fortalecimiento de las redes sociales de apoyo en salud sexual y reproductiva </t>
  </si>
  <si>
    <t>Porcentaje de DLS y ESE asistidas técnicamente en la imlementación de protocolos de deteccion y atencion integral de violencia sexual y familiar VIF-VSx en poblacion de 10 a 19 años,</t>
  </si>
  <si>
    <t>Número de EPS + Número de ESE asistidas técnicamente en la implementación de protocolos de deteccion y atencion integral de violencia sexual y familiar VIF-VSx en poblacion de 10 a 19 años</t>
  </si>
  <si>
    <t>Porcentaje de Direcciones Locales de Salud con la Estrategia de prevencion de violencia sexual y familiar  VIF-VSx en poblacion de 0 a 19 implementada</t>
  </si>
  <si>
    <t>(Número de Direcciones Locales de Salud con la Estrategias de prevencion de VIF-VSx en poblacion de 0 a 19 implementada/ Total Direcciones Locales de Salud)*100</t>
  </si>
  <si>
    <t xml:space="preserve"> Estrategia Departamental de TICs sobre promoción de buen trato y prevención de VIF-VSX en primera infancia concertada y ejecutada intersectorialmente en los municipios.</t>
  </si>
  <si>
    <t xml:space="preserve"> Número de Estrategias Departamentales de TICs sobre promoción de buen trato y prevención de VIF-VSX en primera infancia concertada y ejecutada intersectorialmente en los municipios.</t>
  </si>
  <si>
    <t>Equipos de Salud de las DLS, ESE del nivel I y II capacitados  en normas y guías de atención de ECNT</t>
  </si>
  <si>
    <t>Número de Equipos de Salud de las DLS, ESE del nivel I y II capacitados  en normas y guías de atención de ECNT</t>
  </si>
  <si>
    <t>Municipios con las estrategias de hábitos y estilos de vida saludable diseñada e implementada</t>
  </si>
  <si>
    <t>Número Municipios con las estrategias de hábitos y estilos de vida saludable diseñada e implementada</t>
  </si>
  <si>
    <t>Municipios con estrategias de promoción de la salud, prevención y control de los los factores de riesgo y de la enfermedad crónica</t>
  </si>
  <si>
    <t>Número de municipios con estrategias de promoción de la salud, prevención y control de los los factores de riesgo y de la enfermedad crónica</t>
  </si>
  <si>
    <t>Banco de ayudas Técnicas fortalecido anualmente para el manejo de la discapacidad por enfermedades crónicas</t>
  </si>
  <si>
    <t xml:space="preserve">Número de Bancos de ayudas Técnicas fortalecidos anualmente para el manejo de la discapacidad por enfermedades crónicas </t>
  </si>
  <si>
    <t>Direcciones Locales de Salud asistidas tecnicamente para cumplimiento de la notificación obligatoria.</t>
  </si>
  <si>
    <t>Número de Direcciones Locales de Salud asistidas tecnicamente para cumplimiento de la notificación obligatoria.</t>
  </si>
  <si>
    <t xml:space="preserve">Direcciones Locales de Salud-DLS asistidas técnicamente para el fortalecimiento de la gestion  del sistema de vigilancia en salud publica </t>
  </si>
  <si>
    <t>Número de Direcciones Locales de Salud-DLS asistidas técnicamente para el fortalecimiento de la gestion para el sistema de Vigilancia en salud publica segun competencias</t>
  </si>
  <si>
    <t>Laboratorios a los que se les realizo el control de calidad en los examenes de interes en salud publica</t>
  </si>
  <si>
    <t>No.Municipios con cobertura por el  componente de   Eventos Prevalentes en Salud Mental   y consumo, desde  la estrategia de APS/  Absoluto de municipios.</t>
  </si>
  <si>
    <t>Municipios asistidos técnicamente en la inclusion del sistema obligatorio de gestión de calidad en los  servicios de  salud mental  dentro de los Planes de Salud Mental integrales.</t>
  </si>
  <si>
    <t>No. Municipios asistidos técnicamente en la inclusion del sistema obligatorio de gestión de calidad en los  servicios de  salud mental  dentro de los Planes de Salud Mental integrales.</t>
  </si>
  <si>
    <t>Infraestructura mejjorada</t>
  </si>
  <si>
    <t>Metros cuadrados intervenidos con mejoramiento</t>
  </si>
  <si>
    <t xml:space="preserve">Plan de medios para el autocuidado de la salud oral </t>
  </si>
  <si>
    <t>Porcentaje de municipios con difusion de norma tecnica  de atencion preventiva en salud oral  y guias de atencion</t>
  </si>
  <si>
    <t>Numero de municipios con difusion de la norma y guias de atencion / total de municipios del Departamento x 100</t>
  </si>
  <si>
    <t>Empresas Sociales del Estado -ESES con el sistema de informacion en salud oral implementado</t>
  </si>
  <si>
    <t>Número de Empresas Sociales del Estado -ESE con el sistema de informacion en salud oral implementado</t>
  </si>
  <si>
    <t xml:space="preserve">Empresas Sociales del Estado-ESE con la estrategia AIEPI SALUD BUCAL  implementada </t>
  </si>
  <si>
    <t>Número de Empresas Sociales del Estado-ESE con la estrategia AIEPI SALUD BUCAL implementada</t>
  </si>
  <si>
    <t xml:space="preserve">Empresa Sociales del Estado -ESE con la estrategia clinica del BEBE implementada </t>
  </si>
  <si>
    <t>Número de ESE con la estrategia CLINICA DEL BEBE implementada</t>
  </si>
  <si>
    <t>Municipos concurridos con profesional en odontologia idoneo para la planeaccion de acciones en salud oral</t>
  </si>
  <si>
    <t xml:space="preserve">Número de municipios concurridos con profesional en odontologia  idoneo para la planeacion de las acciones de salud oral </t>
  </si>
  <si>
    <t>Direcciones Locales de Salud  asistidas tecnicamente para la implementacion del Plan Estrategico Valle Libibre de Tuberculosis</t>
  </si>
  <si>
    <t>Número de Direcciones Locales de Salud  asistidas tecnicamente para la implementacion del Plan Estrategico Valle Libre de Tuberculosis</t>
  </si>
  <si>
    <t>OBSERVACIONES</t>
  </si>
  <si>
    <t>PROFESIONAL</t>
  </si>
  <si>
    <t>FRANCISCO JAVIER GOMEZ RIOS</t>
  </si>
  <si>
    <t>LINEA DE POLITICA</t>
  </si>
  <si>
    <t>META DE RESULTADO</t>
  </si>
  <si>
    <t>META DE PRODUCTO</t>
  </si>
  <si>
    <t>COMPONENTE</t>
  </si>
  <si>
    <t>$ POR COMPONENTE</t>
  </si>
  <si>
    <t>FUENTE</t>
  </si>
  <si>
    <t>No POBLACION  (Dilegenciar matriz enfoque dfcial)</t>
  </si>
  <si>
    <t>MUNICIPIO- BARRIO- CORREGIMIENTO- VEREDA</t>
  </si>
  <si>
    <t xml:space="preserve"> ACTIVIDADES</t>
  </si>
  <si>
    <t xml:space="preserve">BIENES Y SERVICIOS </t>
  </si>
  <si>
    <t>GESTION (necesaria)</t>
  </si>
  <si>
    <t>INDICADORES</t>
  </si>
  <si>
    <t>RESPONSABLE</t>
  </si>
  <si>
    <t>Promover espacios de inclusion social para las mujeres y el sector LGTBI</t>
  </si>
  <si>
    <t>Ordenanzas 317 de Dic 13 de 2010  ,  339 de Dic 28 de 2011.</t>
  </si>
  <si>
    <t>MR22101"Indagar anualmente el grado de incidencia de las organizaciones sociales en las pol{iticas publicas sociales departamentales, durante el periodo de gobierno"</t>
  </si>
  <si>
    <t>Realizar una campaña anual de promocion y divulgacion de la politica publica para las mujeres vallecaucanas en el departamento, durante el periodo de gobierno"</t>
  </si>
  <si>
    <t>Realizar una campaña anual de promocion y divulgacion de la politica publica para para el sector LGTBI en el departamento, durante el periodo de gobierno"</t>
  </si>
  <si>
    <t>N/A</t>
  </si>
  <si>
    <t>Funcionario Articulador</t>
  </si>
  <si>
    <t>MP2210118 "Realizar una campaña anual de promocion y divulgacion de la politica publica para las mujeres vallecaucanas en el departamento, durante el periodo de gobierno"</t>
  </si>
  <si>
    <t>MP2210119 " Realizar una campaña anual de promocion y divulgacion de la politica publica para para el sector LGTBI en el departamento, durante el periodo de gobierno"</t>
  </si>
  <si>
    <t>AVANCE DE ACTIVIDADES                             (según indicador)</t>
  </si>
  <si>
    <t>OBSERVACIONES                           (colocar contrato)</t>
  </si>
  <si>
    <t>TOTAL PROYECTO</t>
  </si>
  <si>
    <t>FRANCISCO JAVIER GOMES RIOS</t>
  </si>
  <si>
    <t>PROFESIONAL UNIVERSITARIO</t>
  </si>
  <si>
    <t>250 mujeres</t>
  </si>
  <si>
    <t>50 rep sector LGBTI</t>
  </si>
  <si>
    <t>Realización de un programa de actualización y formación en uso de las Tecnologias de la información y las comunicaciones TIC a las organizaciones de mujeres y sector LGBTI</t>
  </si>
  <si>
    <t>250 Mujeres y 50 representantes LGBTI</t>
  </si>
  <si>
    <t>Mujeres Vallecaucanas con conocimientos amplios sobre la  politica publica de Mujer.</t>
  </si>
  <si>
    <t>No de mujeres con amplios conocimientos en la PP de mujer.</t>
  </si>
  <si>
    <t>Realizar una campaña anual de promocion y divulgacion de la politica publica para el sector LGBTI en el departamento</t>
  </si>
  <si>
    <t>Representantes del sector LGBTI con conocimientos amplios sobre la  politica publica LGBTI.</t>
  </si>
  <si>
    <t>No de representantes del sector LGBTI con mayores conocimientos en la PP de LGBTI</t>
  </si>
  <si>
    <t>Mujeres y representantes del sector LGBTI con mayores conocimientos en TIC</t>
  </si>
  <si>
    <t>Arrticulación con el departamento Administrativo de las TICs</t>
  </si>
  <si>
    <t>No de mujeres y representantes del sector LGBTI, CON AMPLIOS CONOCIMIENTOS EN USO DE ticS</t>
  </si>
  <si>
    <t>GOBERNACIÓN DEL VALLE DEL CAUCA - SECRETARÍA DE MUJER, EQUIDAD DE GENERO Y DIVERSIDAD SEXUAL</t>
  </si>
  <si>
    <t>Apoyo a la Promocion de espacios de Inclusión social para las mujeres y sector LGTBI</t>
  </si>
  <si>
    <t xml:space="preserve">A este proyecto " Apoyo a la Promocion de espacios de Inclusión social para las mujeres y sector LGTBI  se le adiciono una actividad por valor de $ 30.000.000,  no accionada a ninguna meta de producto. </t>
  </si>
  <si>
    <t>LUZ ADRIANA LONDOÑO RAMIREZ</t>
  </si>
  <si>
    <t>SECRETARIA DE DESPACHO</t>
  </si>
  <si>
    <t>LUZ ADRIANA LONDOÑO RAMIREZ - SECRETARIA DE DESPACHO</t>
  </si>
  <si>
    <t xml:space="preserve">1. Fortalecimiento del equipo Tecnico de la Secretaría para ralizar una campaña de promoción y divulgación de la PP de Mujer. 2. Realizar una campaña anual de promocion y divulgacion de la politica publica para las mujeres vallecaucanas en el departamento.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</si>
</sst>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 * #,##0_ ;_ * \-#,##0_ ;_ * &quot;-&quot;??_ ;_ @_ "/>
    <numFmt numFmtId="169" formatCode="_(* #,##0_);_(* \(#,##0\);_(* &quot;-&quot;??_);_(@_)"/>
    <numFmt numFmtId="170" formatCode="#,##0.0"/>
    <numFmt numFmtId="171" formatCode="0.000"/>
    <numFmt numFmtId="172" formatCode="_ * #,##0.0_ ;_ * \-#,##0.0_ ;_ * &quot;-&quot;??_ ;_ @_ "/>
    <numFmt numFmtId="173" formatCode="[$$-240A]\ #,##0"/>
    <numFmt numFmtId="174" formatCode="&quot;$&quot;\ #,##0"/>
  </numFmts>
  <fonts count="44" x14ac:knownFonts="1">
    <font>
      <sz val="10"/>
      <name val="Arial"/>
    </font>
    <font>
      <sz val="10"/>
      <name val="Arial"/>
      <family val="2"/>
    </font>
    <font>
      <sz val="8"/>
      <name val="Arial"/>
      <family val="2"/>
    </font>
    <font>
      <sz val="11"/>
      <name val="Trebuchet MS"/>
      <family val="2"/>
    </font>
    <font>
      <b/>
      <sz val="11"/>
      <name val="Trebuchet MS"/>
      <family val="2"/>
    </font>
    <font>
      <sz val="10"/>
      <name val="Trebuchet MS"/>
      <family val="2"/>
    </font>
    <font>
      <sz val="10"/>
      <name val="Arial"/>
      <family val="2"/>
    </font>
    <font>
      <sz val="14"/>
      <name val="Trebuchet MS"/>
      <family val="2"/>
    </font>
    <font>
      <sz val="12"/>
      <name val="Trebuchet MS"/>
      <family val="2"/>
    </font>
    <font>
      <sz val="18"/>
      <name val="Trebuchet MS"/>
      <family val="2"/>
    </font>
    <font>
      <b/>
      <sz val="14"/>
      <name val="Trebuchet MS"/>
      <family val="2"/>
    </font>
    <font>
      <b/>
      <sz val="10"/>
      <name val="Trebuchet MS"/>
      <family val="2"/>
    </font>
    <font>
      <b/>
      <sz val="9"/>
      <color indexed="81"/>
      <name val="Tahoma"/>
      <family val="2"/>
    </font>
    <font>
      <sz val="9"/>
      <color indexed="81"/>
      <name val="Tahoma"/>
      <family val="2"/>
    </font>
    <font>
      <b/>
      <sz val="12"/>
      <name val="Trebuchet MS"/>
      <family val="2"/>
    </font>
    <font>
      <b/>
      <sz val="8"/>
      <name val="Trebuchet MS"/>
      <family val="2"/>
    </font>
    <font>
      <sz val="8"/>
      <name val="Trebuchet MS"/>
      <family val="2"/>
    </font>
    <font>
      <sz val="8"/>
      <color indexed="8"/>
      <name val="Trebuchet MS"/>
      <family val="2"/>
    </font>
    <font>
      <b/>
      <sz val="20"/>
      <name val="Trebuchet MS"/>
      <family val="2"/>
    </font>
    <font>
      <b/>
      <sz val="16"/>
      <name val="Trebuchet MS"/>
      <family val="2"/>
    </font>
    <font>
      <sz val="11"/>
      <color indexed="8"/>
      <name val="Calibri"/>
      <family val="2"/>
    </font>
    <font>
      <b/>
      <sz val="11"/>
      <color indexed="8"/>
      <name val="Trebuchet MS"/>
      <family val="2"/>
    </font>
    <font>
      <b/>
      <sz val="8"/>
      <color indexed="8"/>
      <name val="Trebuchet MS"/>
      <family val="2"/>
    </font>
    <font>
      <b/>
      <i/>
      <u/>
      <sz val="16"/>
      <color indexed="10"/>
      <name val="Trebuchet MS"/>
      <family val="2"/>
    </font>
    <font>
      <b/>
      <sz val="22"/>
      <name val="Trebuchet MS"/>
      <family val="2"/>
    </font>
    <font>
      <b/>
      <i/>
      <u/>
      <sz val="22"/>
      <color indexed="10"/>
      <name val="Trebuchet MS"/>
      <family val="2"/>
    </font>
    <font>
      <sz val="10"/>
      <color indexed="10"/>
      <name val="Arial"/>
      <family val="2"/>
    </font>
    <font>
      <sz val="9"/>
      <name val="Arial"/>
      <family val="2"/>
    </font>
    <font>
      <sz val="11"/>
      <color indexed="8"/>
      <name val="Calibri"/>
      <family val="2"/>
    </font>
    <font>
      <b/>
      <sz val="8"/>
      <color indexed="8"/>
      <name val="Trebuchet MS"/>
      <family val="2"/>
    </font>
    <font>
      <sz val="8"/>
      <color indexed="8"/>
      <name val="Trebuchet MS"/>
      <family val="2"/>
    </font>
    <font>
      <sz val="8"/>
      <color indexed="10"/>
      <name val="Trebuchet MS"/>
      <family val="2"/>
    </font>
    <font>
      <sz val="9"/>
      <color indexed="8"/>
      <name val="Trebuchet MS"/>
      <family val="2"/>
    </font>
    <font>
      <b/>
      <u/>
      <sz val="18"/>
      <color indexed="10"/>
      <name val="Trebuchet MS"/>
      <family val="2"/>
    </font>
    <font>
      <b/>
      <sz val="18"/>
      <color indexed="10"/>
      <name val="Trebuchet MS"/>
      <family val="2"/>
    </font>
    <font>
      <sz val="10"/>
      <color indexed="8"/>
      <name val="Arial"/>
      <family val="2"/>
    </font>
    <font>
      <sz val="11"/>
      <color indexed="8"/>
      <name val="Trebuchet MS"/>
      <family val="2"/>
    </font>
    <font>
      <sz val="10"/>
      <color indexed="8"/>
      <name val="Trebuchet MS"/>
      <family val="2"/>
    </font>
    <font>
      <sz val="8"/>
      <name val="Arial"/>
      <family val="2"/>
    </font>
    <font>
      <b/>
      <sz val="10"/>
      <name val="Arial"/>
      <family val="2"/>
    </font>
    <font>
      <b/>
      <sz val="11"/>
      <color theme="1"/>
      <name val="Calibri"/>
      <family val="2"/>
      <scheme val="minor"/>
    </font>
    <font>
      <b/>
      <sz val="11"/>
      <color theme="1"/>
      <name val="Arial"/>
      <family val="2"/>
    </font>
    <font>
      <sz val="14"/>
      <name val="Arial"/>
      <family val="2"/>
    </font>
    <font>
      <b/>
      <sz val="11"/>
      <color indexed="8"/>
      <name val="Calibri"/>
      <family val="2"/>
    </font>
  </fonts>
  <fills count="20">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
      <patternFill patternType="solid">
        <fgColor indexed="30"/>
        <bgColor indexed="64"/>
      </patternFill>
    </fill>
    <fill>
      <patternFill patternType="solid">
        <fgColor indexed="29"/>
        <bgColor indexed="64"/>
      </patternFill>
    </fill>
    <fill>
      <patternFill patternType="solid">
        <fgColor theme="0"/>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0">
    <xf numFmtId="0" fontId="0" fillId="0" borderId="0">
      <alignment vertical="top"/>
    </xf>
    <xf numFmtId="167"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4" fontId="28" fillId="0" borderId="0" applyFont="0" applyFill="0" applyBorder="0" applyAlignment="0" applyProtection="0"/>
    <xf numFmtId="0" fontId="6" fillId="0" borderId="0">
      <alignment vertical="top"/>
    </xf>
    <xf numFmtId="0" fontId="6" fillId="0" borderId="0"/>
    <xf numFmtId="9" fontId="1" fillId="0" borderId="0" applyFont="0" applyFill="0" applyBorder="0" applyAlignment="0" applyProtection="0"/>
    <xf numFmtId="9" fontId="20" fillId="0" borderId="0" applyFont="0" applyFill="0" applyBorder="0" applyAlignment="0" applyProtection="0"/>
    <xf numFmtId="0" fontId="1" fillId="0" borderId="0"/>
  </cellStyleXfs>
  <cellXfs count="495">
    <xf numFmtId="0" fontId="0" fillId="0" borderId="0" xfId="0" applyAlignment="1"/>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16" fillId="0" borderId="3" xfId="0" applyFont="1" applyFill="1" applyBorder="1" applyAlignment="1">
      <alignment horizontal="left" vertical="center" wrapText="1"/>
    </xf>
    <xf numFmtId="2" fontId="16" fillId="0" borderId="2" xfId="0" applyNumberFormat="1" applyFont="1" applyBorder="1" applyAlignment="1">
      <alignment vertical="center"/>
    </xf>
    <xf numFmtId="0" fontId="16" fillId="0" borderId="3" xfId="0" applyFont="1" applyBorder="1" applyAlignment="1">
      <alignment horizontal="left" vertical="center" wrapText="1"/>
    </xf>
    <xf numFmtId="1" fontId="16" fillId="0" borderId="2" xfId="0" applyNumberFormat="1" applyFont="1" applyBorder="1" applyAlignment="1">
      <alignment horizontal="center" vertical="center"/>
    </xf>
    <xf numFmtId="0" fontId="16" fillId="0" borderId="0" xfId="0" applyFont="1" applyAlignment="1">
      <alignment vertical="center"/>
    </xf>
    <xf numFmtId="0" fontId="15" fillId="0" borderId="2" xfId="0" applyFont="1" applyFill="1" applyBorder="1" applyAlignment="1">
      <alignment horizontal="center" vertical="center" wrapText="1"/>
    </xf>
    <xf numFmtId="0" fontId="16" fillId="0" borderId="2" xfId="0" applyNumberFormat="1" applyFont="1" applyFill="1" applyBorder="1" applyAlignment="1">
      <alignment horizontal="left" vertical="top" wrapText="1"/>
    </xf>
    <xf numFmtId="0" fontId="16" fillId="0" borderId="3" xfId="0" applyNumberFormat="1" applyFont="1" applyFill="1" applyBorder="1" applyAlignment="1">
      <alignment horizontal="left" vertical="top" wrapText="1"/>
    </xf>
    <xf numFmtId="0" fontId="16" fillId="0" borderId="2" xfId="0" applyNumberFormat="1" applyFont="1" applyFill="1" applyBorder="1" applyAlignment="1">
      <alignment horizontal="center" vertical="center"/>
    </xf>
    <xf numFmtId="2" fontId="16" fillId="0" borderId="2" xfId="0" applyNumberFormat="1" applyFont="1" applyFill="1" applyBorder="1" applyAlignment="1">
      <alignment vertical="center" wrapText="1"/>
    </xf>
    <xf numFmtId="0" fontId="17" fillId="0" borderId="2" xfId="0" applyNumberFormat="1" applyFont="1" applyFill="1" applyBorder="1" applyAlignment="1">
      <alignment horizontal="center" vertical="center" wrapText="1"/>
    </xf>
    <xf numFmtId="0" fontId="17" fillId="0" borderId="2" xfId="0" applyFont="1" applyFill="1" applyBorder="1" applyAlignment="1">
      <alignment vertical="top" wrapText="1"/>
    </xf>
    <xf numFmtId="0" fontId="16" fillId="0" borderId="2" xfId="0" applyNumberFormat="1" applyFont="1" applyFill="1" applyBorder="1" applyAlignment="1">
      <alignment horizontal="center" vertical="center" wrapText="1"/>
    </xf>
    <xf numFmtId="0" fontId="16" fillId="0" borderId="2" xfId="0" applyFont="1" applyFill="1" applyBorder="1" applyAlignment="1">
      <alignment vertical="top" wrapText="1"/>
    </xf>
    <xf numFmtId="3" fontId="16" fillId="0" borderId="2" xfId="5" applyNumberFormat="1" applyFont="1" applyBorder="1" applyAlignment="1">
      <alignment horizontal="center" vertical="center" wrapText="1"/>
    </xf>
    <xf numFmtId="0" fontId="15"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 xfId="0" applyNumberFormat="1" applyFont="1" applyFill="1" applyBorder="1" applyAlignment="1">
      <alignment horizontal="left" vertical="top" wrapText="1"/>
    </xf>
    <xf numFmtId="3" fontId="16" fillId="0" borderId="2" xfId="5" applyNumberFormat="1" applyFont="1" applyBorder="1" applyAlignment="1">
      <alignment vertical="center" wrapText="1"/>
    </xf>
    <xf numFmtId="3" fontId="16" fillId="0" borderId="2" xfId="0" applyNumberFormat="1" applyFont="1" applyFill="1" applyBorder="1" applyAlignment="1">
      <alignment horizontal="right" vertical="top" wrapText="1"/>
    </xf>
    <xf numFmtId="2" fontId="16" fillId="0" borderId="2" xfId="0" applyNumberFormat="1" applyFont="1" applyFill="1" applyBorder="1" applyAlignment="1">
      <alignment horizontal="right" vertical="top" wrapText="1"/>
    </xf>
    <xf numFmtId="0" fontId="17" fillId="0" borderId="2" xfId="0" applyNumberFormat="1" applyFont="1" applyFill="1" applyBorder="1" applyAlignment="1">
      <alignment horizontal="left" vertical="top" wrapText="1"/>
    </xf>
    <xf numFmtId="0" fontId="5" fillId="0" borderId="0" xfId="0" applyFont="1" applyAlignment="1">
      <alignment horizontal="center" vertical="center"/>
    </xf>
    <xf numFmtId="0" fontId="16" fillId="0" borderId="2" xfId="0" applyFont="1" applyBorder="1" applyAlignment="1">
      <alignment horizontal="center" vertical="center"/>
    </xf>
    <xf numFmtId="0" fontId="15" fillId="0" borderId="0" xfId="0" applyFont="1" applyAlignment="1">
      <alignment horizontal="center" vertical="center"/>
    </xf>
    <xf numFmtId="2" fontId="16" fillId="0" borderId="2" xfId="0" applyNumberFormat="1" applyFont="1" applyFill="1" applyBorder="1" applyAlignment="1">
      <alignment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Alignment="1">
      <alignment horizontal="center" vertical="center"/>
    </xf>
    <xf numFmtId="3" fontId="29" fillId="3" borderId="2" xfId="1" applyNumberFormat="1" applyFont="1" applyFill="1" applyBorder="1" applyAlignment="1">
      <alignment horizontal="center" vertical="center" wrapText="1"/>
    </xf>
    <xf numFmtId="3" fontId="29" fillId="4" borderId="2" xfId="1" applyNumberFormat="1" applyFont="1" applyFill="1" applyBorder="1" applyAlignment="1">
      <alignment horizontal="center" vertical="center" wrapText="1"/>
    </xf>
    <xf numFmtId="3" fontId="29" fillId="5" borderId="2" xfId="1" applyNumberFormat="1" applyFont="1" applyFill="1" applyBorder="1" applyAlignment="1">
      <alignment horizontal="center" vertical="center" wrapText="1"/>
    </xf>
    <xf numFmtId="3" fontId="29" fillId="6" borderId="2" xfId="1" applyNumberFormat="1" applyFont="1" applyFill="1" applyBorder="1" applyAlignment="1">
      <alignment horizontal="center" vertical="center" wrapText="1"/>
    </xf>
    <xf numFmtId="3" fontId="29" fillId="7" borderId="2" xfId="1" applyNumberFormat="1" applyFont="1" applyFill="1" applyBorder="1" applyAlignment="1">
      <alignment horizontal="center" vertical="center" wrapText="1"/>
    </xf>
    <xf numFmtId="3" fontId="29" fillId="8" borderId="2" xfId="1" applyNumberFormat="1" applyFont="1" applyFill="1" applyBorder="1" applyAlignment="1">
      <alignment horizontal="center" vertical="center" wrapText="1"/>
    </xf>
    <xf numFmtId="3" fontId="29" fillId="9" borderId="2" xfId="1" applyNumberFormat="1" applyFont="1" applyFill="1" applyBorder="1" applyAlignment="1">
      <alignment horizontal="center" vertical="center" wrapText="1"/>
    </xf>
    <xf numFmtId="3" fontId="30" fillId="0" borderId="2" xfId="0" applyNumberFormat="1" applyFont="1" applyFill="1" applyBorder="1" applyAlignment="1">
      <alignment vertical="center"/>
    </xf>
    <xf numFmtId="3" fontId="30" fillId="0" borderId="2" xfId="1" applyNumberFormat="1" applyFont="1" applyBorder="1" applyAlignment="1">
      <alignment vertical="center"/>
    </xf>
    <xf numFmtId="3" fontId="31" fillId="0" borderId="2" xfId="0" applyNumberFormat="1" applyFont="1" applyBorder="1" applyAlignment="1">
      <alignment vertical="center"/>
    </xf>
    <xf numFmtId="0" fontId="17" fillId="10" borderId="2" xfId="0" applyFont="1" applyFill="1" applyBorder="1" applyAlignment="1">
      <alignment vertical="center" wrapText="1"/>
    </xf>
    <xf numFmtId="3" fontId="17" fillId="0" borderId="2" xfId="0" applyNumberFormat="1" applyFont="1" applyBorder="1" applyAlignment="1">
      <alignment vertical="center"/>
    </xf>
    <xf numFmtId="3" fontId="17" fillId="0" borderId="2" xfId="1" applyNumberFormat="1" applyFont="1" applyBorder="1" applyAlignment="1">
      <alignment vertical="center"/>
    </xf>
    <xf numFmtId="0" fontId="17" fillId="0" borderId="2" xfId="0" applyFont="1" applyFill="1" applyBorder="1" applyAlignment="1">
      <alignment vertical="center" wrapText="1"/>
    </xf>
    <xf numFmtId="3" fontId="17" fillId="0" borderId="2" xfId="0" applyNumberFormat="1" applyFont="1" applyFill="1" applyBorder="1" applyAlignment="1">
      <alignment vertical="center"/>
    </xf>
    <xf numFmtId="3" fontId="17" fillId="0" borderId="2" xfId="1" applyNumberFormat="1" applyFont="1" applyFill="1" applyBorder="1" applyAlignment="1">
      <alignment vertical="center"/>
    </xf>
    <xf numFmtId="3" fontId="16" fillId="0" borderId="2" xfId="3" applyNumberFormat="1" applyFont="1" applyFill="1" applyBorder="1" applyAlignment="1">
      <alignment vertical="center"/>
    </xf>
    <xf numFmtId="3" fontId="17" fillId="10" borderId="2" xfId="0" applyNumberFormat="1" applyFont="1" applyFill="1" applyBorder="1" applyAlignment="1">
      <alignment vertical="center"/>
    </xf>
    <xf numFmtId="3" fontId="17" fillId="0" borderId="2" xfId="3" applyNumberFormat="1" applyFont="1" applyBorder="1" applyAlignment="1">
      <alignment vertical="center"/>
    </xf>
    <xf numFmtId="3" fontId="17" fillId="10" borderId="2" xfId="3" applyNumberFormat="1" applyFont="1" applyFill="1" applyBorder="1" applyAlignment="1">
      <alignment vertical="center"/>
    </xf>
    <xf numFmtId="3" fontId="30" fillId="0" borderId="2" xfId="3" applyNumberFormat="1" applyFont="1" applyBorder="1" applyAlignment="1">
      <alignment vertical="center"/>
    </xf>
    <xf numFmtId="3" fontId="30" fillId="0" borderId="2" xfId="0" applyNumberFormat="1" applyFont="1" applyBorder="1" applyAlignment="1">
      <alignment horizontal="right" vertical="center"/>
    </xf>
    <xf numFmtId="169" fontId="30" fillId="0" borderId="2" xfId="0" applyNumberFormat="1" applyFont="1" applyBorder="1" applyAlignment="1">
      <alignment horizontal="right" vertical="center"/>
    </xf>
    <xf numFmtId="3" fontId="30" fillId="0" borderId="2" xfId="0" applyNumberFormat="1" applyFont="1" applyFill="1" applyBorder="1" applyAlignment="1">
      <alignment horizontal="left" vertical="center"/>
    </xf>
    <xf numFmtId="3" fontId="31" fillId="0" borderId="2" xfId="0" applyNumberFormat="1" applyFont="1" applyFill="1" applyBorder="1" applyAlignment="1">
      <alignment vertical="center"/>
    </xf>
    <xf numFmtId="3" fontId="29" fillId="0" borderId="2" xfId="0" applyNumberFormat="1" applyFont="1" applyFill="1" applyBorder="1" applyAlignment="1">
      <alignment vertical="center"/>
    </xf>
    <xf numFmtId="3" fontId="29" fillId="0" borderId="2" xfId="0" applyNumberFormat="1" applyFont="1" applyFill="1" applyBorder="1" applyAlignment="1">
      <alignment horizontal="right" vertical="center"/>
    </xf>
    <xf numFmtId="3" fontId="30" fillId="0" borderId="2" xfId="0" applyNumberFormat="1" applyFont="1" applyFill="1" applyBorder="1" applyAlignment="1">
      <alignment horizontal="right" vertical="center"/>
    </xf>
    <xf numFmtId="0" fontId="30" fillId="10" borderId="2" xfId="0" applyFont="1" applyFill="1" applyBorder="1" applyAlignment="1">
      <alignment vertical="center"/>
    </xf>
    <xf numFmtId="3" fontId="30" fillId="10" borderId="2" xfId="0" applyNumberFormat="1" applyFont="1" applyFill="1" applyBorder="1" applyAlignment="1">
      <alignment vertical="center"/>
    </xf>
    <xf numFmtId="169" fontId="30" fillId="0" borderId="2" xfId="1" applyNumberFormat="1" applyFont="1" applyBorder="1" applyAlignment="1">
      <alignment vertical="center"/>
    </xf>
    <xf numFmtId="2" fontId="16" fillId="0" borderId="0" xfId="0" applyNumberFormat="1" applyFont="1" applyFill="1" applyBorder="1" applyAlignment="1">
      <alignment horizontal="right" vertical="top" wrapText="1"/>
    </xf>
    <xf numFmtId="3" fontId="29" fillId="0" borderId="2" xfId="0" applyNumberFormat="1" applyFont="1" applyFill="1" applyBorder="1" applyAlignment="1">
      <alignment horizontal="left" vertical="center" wrapText="1"/>
    </xf>
    <xf numFmtId="0" fontId="16" fillId="11" borderId="2" xfId="0" applyNumberFormat="1" applyFont="1" applyFill="1" applyBorder="1" applyAlignment="1">
      <alignment horizontal="left" vertical="top" wrapText="1"/>
    </xf>
    <xf numFmtId="2" fontId="16" fillId="11" borderId="2" xfId="0" applyNumberFormat="1" applyFont="1" applyFill="1" applyBorder="1" applyAlignment="1">
      <alignment horizontal="right" vertical="top" wrapText="1"/>
    </xf>
    <xf numFmtId="3" fontId="30" fillId="0" borderId="2" xfId="0" applyNumberFormat="1" applyFont="1" applyFill="1" applyBorder="1" applyAlignment="1">
      <alignment horizontal="center" vertical="center"/>
    </xf>
    <xf numFmtId="3" fontId="16" fillId="0" borderId="2" xfId="0" applyNumberFormat="1" applyFont="1" applyFill="1" applyBorder="1" applyAlignment="1">
      <alignment vertical="center" wrapText="1"/>
    </xf>
    <xf numFmtId="2" fontId="16"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30" fillId="0" borderId="2" xfId="0" applyFont="1" applyFill="1" applyBorder="1" applyAlignment="1">
      <alignment vertical="center" wrapText="1"/>
    </xf>
    <xf numFmtId="3" fontId="16" fillId="0" borderId="2" xfId="0" applyNumberFormat="1" applyFont="1" applyFill="1" applyBorder="1" applyAlignment="1">
      <alignment horizontal="left" vertical="center" wrapText="1"/>
    </xf>
    <xf numFmtId="0" fontId="16" fillId="0" borderId="0" xfId="0" applyFont="1" applyBorder="1" applyAlignment="1">
      <alignment vertical="center"/>
    </xf>
    <xf numFmtId="3" fontId="30" fillId="0" borderId="0" xfId="0" applyNumberFormat="1" applyFont="1" applyFill="1" applyBorder="1" applyAlignment="1">
      <alignment horizontal="left" vertical="center"/>
    </xf>
    <xf numFmtId="0" fontId="17" fillId="0" borderId="0" xfId="0" applyFont="1" applyFill="1" applyBorder="1" applyAlignment="1">
      <alignment vertical="center" wrapText="1"/>
    </xf>
    <xf numFmtId="3" fontId="30" fillId="0" borderId="0" xfId="0" applyNumberFormat="1" applyFont="1" applyFill="1" applyBorder="1" applyAlignment="1">
      <alignment vertical="center" wrapText="1"/>
    </xf>
    <xf numFmtId="3" fontId="30" fillId="0" borderId="0" xfId="0" applyNumberFormat="1" applyFont="1" applyFill="1" applyBorder="1" applyAlignment="1">
      <alignment vertical="center"/>
    </xf>
    <xf numFmtId="0" fontId="17" fillId="10" borderId="0" xfId="0" applyFont="1" applyFill="1" applyBorder="1" applyAlignment="1">
      <alignment vertical="center" wrapText="1"/>
    </xf>
    <xf numFmtId="0" fontId="30" fillId="0" borderId="0" xfId="0" applyFont="1" applyBorder="1" applyAlignment="1">
      <alignment vertical="center" wrapText="1"/>
    </xf>
    <xf numFmtId="0" fontId="30" fillId="10" borderId="0" xfId="0" applyFont="1" applyFill="1" applyBorder="1" applyAlignment="1">
      <alignment vertical="center"/>
    </xf>
    <xf numFmtId="3" fontId="30" fillId="0" borderId="0" xfId="0" applyNumberFormat="1" applyFont="1" applyFill="1" applyBorder="1" applyAlignment="1">
      <alignment horizontal="left" vertical="center" wrapText="1"/>
    </xf>
    <xf numFmtId="3" fontId="30" fillId="0" borderId="0" xfId="0" applyNumberFormat="1" applyFont="1" applyBorder="1" applyAlignment="1">
      <alignment horizontal="left" vertical="center"/>
    </xf>
    <xf numFmtId="0" fontId="16" fillId="0" borderId="6" xfId="0" applyFont="1" applyBorder="1" applyAlignment="1">
      <alignment vertical="center"/>
    </xf>
    <xf numFmtId="3" fontId="16" fillId="0" borderId="2" xfId="0" applyNumberFormat="1" applyFont="1" applyBorder="1" applyAlignment="1">
      <alignment horizontal="center" vertical="center"/>
    </xf>
    <xf numFmtId="0" fontId="7"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4" fontId="3" fillId="12" borderId="9" xfId="0" applyNumberFormat="1" applyFont="1" applyFill="1" applyBorder="1" applyAlignment="1" applyProtection="1">
      <alignment horizontal="right" vertical="center" wrapText="1"/>
      <protection locked="0"/>
    </xf>
    <xf numFmtId="4" fontId="3" fillId="12" borderId="2" xfId="0" applyNumberFormat="1" applyFont="1" applyFill="1" applyBorder="1" applyAlignment="1" applyProtection="1">
      <alignment horizontal="right" vertical="center" wrapText="1"/>
      <protection locked="0"/>
    </xf>
    <xf numFmtId="4" fontId="3" fillId="12" borderId="10" xfId="0" applyNumberFormat="1" applyFont="1" applyFill="1" applyBorder="1" applyAlignment="1" applyProtection="1">
      <alignment horizontal="right" vertical="center" wrapText="1"/>
      <protection locked="0"/>
    </xf>
    <xf numFmtId="0" fontId="0" fillId="0" borderId="0" xfId="0" applyAlignment="1" applyProtection="1"/>
    <xf numFmtId="0" fontId="32" fillId="0" borderId="1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4" fillId="13" borderId="12" xfId="0" applyFont="1" applyFill="1" applyBorder="1" applyAlignment="1" applyProtection="1">
      <alignment horizontal="center" vertical="center" wrapText="1"/>
    </xf>
    <xf numFmtId="0" fontId="11" fillId="13"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13" borderId="16" xfId="0" applyFont="1" applyFill="1" applyBorder="1" applyAlignment="1" applyProtection="1">
      <alignment horizontal="center" vertical="center" wrapText="1"/>
    </xf>
    <xf numFmtId="3" fontId="3" fillId="0" borderId="7" xfId="0" applyNumberFormat="1" applyFont="1" applyFill="1" applyBorder="1" applyAlignment="1" applyProtection="1">
      <alignment horizontal="left" vertical="center" wrapText="1"/>
    </xf>
    <xf numFmtId="4" fontId="3" fillId="0" borderId="17"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4" fontId="3" fillId="0" borderId="10" xfId="0" applyNumberFormat="1" applyFont="1" applyFill="1" applyBorder="1" applyAlignment="1" applyProtection="1">
      <alignment horizontal="right" vertical="center" wrapText="1"/>
    </xf>
    <xf numFmtId="10" fontId="3" fillId="0" borderId="18" xfId="7" applyNumberFormat="1" applyFont="1" applyFill="1" applyBorder="1" applyAlignment="1" applyProtection="1">
      <alignment horizontal="right" vertical="center" wrapText="1"/>
    </xf>
    <xf numFmtId="10" fontId="3" fillId="0" borderId="9" xfId="7" applyNumberFormat="1" applyFont="1" applyFill="1" applyBorder="1" applyAlignment="1" applyProtection="1">
      <alignment horizontal="right" vertical="center" wrapText="1"/>
    </xf>
    <xf numFmtId="0" fontId="3" fillId="0" borderId="2" xfId="0" applyFont="1" applyFill="1" applyBorder="1" applyAlignment="1" applyProtection="1">
      <alignment horizontal="left" vertical="center" wrapText="1"/>
    </xf>
    <xf numFmtId="3" fontId="3" fillId="0" borderId="8" xfId="0" applyNumberFormat="1" applyFont="1" applyFill="1" applyBorder="1" applyAlignment="1" applyProtection="1">
      <alignment horizontal="left" vertical="center" wrapText="1"/>
    </xf>
    <xf numFmtId="10" fontId="3" fillId="0" borderId="19" xfId="7" applyNumberFormat="1" applyFont="1" applyFill="1" applyBorder="1" applyAlignment="1" applyProtection="1">
      <alignment horizontal="right" vertical="center" wrapText="1"/>
    </xf>
    <xf numFmtId="10" fontId="3" fillId="0" borderId="20" xfId="7" applyNumberFormat="1" applyFont="1" applyFill="1" applyBorder="1" applyAlignment="1" applyProtection="1">
      <alignment horizontal="right" vertical="center" wrapText="1"/>
    </xf>
    <xf numFmtId="3" fontId="3" fillId="0" borderId="1" xfId="0" applyNumberFormat="1" applyFont="1" applyFill="1" applyBorder="1" applyAlignment="1" applyProtection="1">
      <alignment horizontal="left" vertical="center" wrapText="1"/>
    </xf>
    <xf numFmtId="4" fontId="3" fillId="0" borderId="21" xfId="0" applyNumberFormat="1" applyFont="1" applyFill="1" applyBorder="1" applyAlignment="1" applyProtection="1">
      <alignment horizontal="right" vertical="center" wrapText="1"/>
    </xf>
    <xf numFmtId="0" fontId="18" fillId="0" borderId="0"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4" fillId="13" borderId="13" xfId="0" applyFont="1" applyFill="1" applyBorder="1" applyAlignment="1" applyProtection="1">
      <alignment horizontal="center" vertical="center" wrapText="1"/>
    </xf>
    <xf numFmtId="0" fontId="4" fillId="13" borderId="24" xfId="0" applyFont="1" applyFill="1" applyBorder="1" applyAlignment="1" applyProtection="1">
      <alignment horizontal="center" vertical="center" wrapText="1"/>
    </xf>
    <xf numFmtId="10" fontId="14" fillId="0" borderId="3" xfId="7" applyNumberFormat="1" applyFont="1" applyFill="1" applyBorder="1" applyAlignment="1" applyProtection="1">
      <alignment horizontal="center" vertical="center" wrapText="1"/>
    </xf>
    <xf numFmtId="10" fontId="14" fillId="0" borderId="25" xfId="7"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9" fillId="0" borderId="23" xfId="0" applyFont="1" applyFill="1" applyBorder="1" applyAlignment="1" applyProtection="1">
      <alignment vertical="center" wrapText="1"/>
    </xf>
    <xf numFmtId="0" fontId="3" fillId="0" borderId="23" xfId="0" applyFont="1" applyFill="1" applyBorder="1" applyAlignment="1" applyProtection="1">
      <alignment vertical="center" wrapText="1"/>
    </xf>
    <xf numFmtId="0" fontId="3" fillId="0" borderId="11"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14" fillId="13" borderId="28" xfId="0" applyFont="1" applyFill="1" applyBorder="1" applyAlignment="1" applyProtection="1">
      <alignment horizontal="center" vertical="center" wrapText="1"/>
    </xf>
    <xf numFmtId="0" fontId="14" fillId="13" borderId="29"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3" fillId="0" borderId="3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3" fillId="0" borderId="31"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13" borderId="28" xfId="0" applyFont="1" applyFill="1" applyBorder="1" applyAlignment="1" applyProtection="1">
      <alignment horizontal="center" vertical="center" wrapText="1"/>
    </xf>
    <xf numFmtId="0" fontId="4" fillId="13" borderId="32" xfId="0" applyFont="1" applyFill="1" applyBorder="1" applyAlignment="1" applyProtection="1">
      <alignment horizontal="center" vertical="center" wrapText="1"/>
    </xf>
    <xf numFmtId="0" fontId="4" fillId="13" borderId="29" xfId="0" applyFont="1" applyFill="1" applyBorder="1" applyAlignment="1" applyProtection="1">
      <alignment horizontal="center" vertical="center" wrapText="1"/>
    </xf>
    <xf numFmtId="0" fontId="33" fillId="13" borderId="33"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18" fillId="0" borderId="11" xfId="0" applyFont="1" applyFill="1" applyBorder="1" applyAlignment="1" applyProtection="1">
      <alignment vertical="center" wrapText="1"/>
    </xf>
    <xf numFmtId="0" fontId="18" fillId="0" borderId="34" xfId="0" applyFont="1" applyFill="1" applyBorder="1" applyAlignment="1" applyProtection="1">
      <alignment vertical="center" wrapText="1"/>
    </xf>
    <xf numFmtId="0" fontId="18" fillId="0" borderId="0" xfId="0" quotePrefix="1"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3" fontId="4" fillId="14" borderId="7" xfId="0" applyNumberFormat="1" applyFont="1" applyFill="1" applyBorder="1" applyAlignment="1" applyProtection="1">
      <alignment horizontal="left" vertical="center" wrapText="1"/>
    </xf>
    <xf numFmtId="4" fontId="4" fillId="14" borderId="17" xfId="0" applyNumberFormat="1" applyFont="1" applyFill="1" applyBorder="1" applyAlignment="1" applyProtection="1">
      <alignment horizontal="right" vertical="center" wrapText="1"/>
    </xf>
    <xf numFmtId="4" fontId="4" fillId="14" borderId="30" xfId="0" applyNumberFormat="1" applyFont="1" applyFill="1" applyBorder="1" applyAlignment="1" applyProtection="1">
      <alignment horizontal="right" vertical="center" wrapText="1"/>
    </xf>
    <xf numFmtId="3" fontId="4" fillId="14" borderId="2" xfId="0" applyNumberFormat="1" applyFont="1" applyFill="1" applyBorder="1" applyAlignment="1" applyProtection="1">
      <alignment horizontal="left" vertical="center" wrapText="1"/>
    </xf>
    <xf numFmtId="4" fontId="4" fillId="14" borderId="10" xfId="0" applyNumberFormat="1" applyFont="1" applyFill="1" applyBorder="1" applyAlignment="1" applyProtection="1">
      <alignment horizontal="right" vertical="center" wrapText="1"/>
    </xf>
    <xf numFmtId="4" fontId="4" fillId="14" borderId="31" xfId="0" applyNumberFormat="1" applyFont="1" applyFill="1" applyBorder="1" applyAlignment="1" applyProtection="1">
      <alignment horizontal="right" vertical="center" wrapText="1"/>
    </xf>
    <xf numFmtId="10" fontId="4" fillId="14" borderId="18" xfId="7" applyNumberFormat="1" applyFont="1" applyFill="1" applyBorder="1" applyAlignment="1" applyProtection="1">
      <alignment horizontal="right" vertical="center" wrapText="1"/>
    </xf>
    <xf numFmtId="10" fontId="4" fillId="14" borderId="31" xfId="7" applyNumberFormat="1" applyFont="1" applyFill="1" applyBorder="1" applyAlignment="1" applyProtection="1">
      <alignment horizontal="right" vertical="center" wrapText="1"/>
    </xf>
    <xf numFmtId="10" fontId="4" fillId="14" borderId="9" xfId="7" applyNumberFormat="1" applyFont="1" applyFill="1" applyBorder="1" applyAlignment="1" applyProtection="1">
      <alignment horizontal="right" vertical="center" wrapText="1"/>
    </xf>
    <xf numFmtId="0" fontId="4" fillId="14" borderId="2" xfId="0" applyFont="1" applyFill="1" applyBorder="1" applyAlignment="1" applyProtection="1">
      <alignment horizontal="left" vertical="center" wrapText="1"/>
    </xf>
    <xf numFmtId="0" fontId="34" fillId="0" borderId="0" xfId="0" applyFont="1" applyFill="1" applyBorder="1" applyAlignment="1" applyProtection="1">
      <alignment horizontal="center" vertical="center" wrapText="1"/>
    </xf>
    <xf numFmtId="0" fontId="11" fillId="13" borderId="1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7" fillId="12" borderId="7" xfId="0" applyFont="1" applyFill="1" applyBorder="1" applyAlignment="1" applyProtection="1">
      <alignment horizontal="center" vertical="center" wrapText="1"/>
      <protection locked="0"/>
    </xf>
    <xf numFmtId="0" fontId="7" fillId="12" borderId="2" xfId="0" applyFont="1" applyFill="1" applyBorder="1" applyAlignment="1" applyProtection="1">
      <alignment horizontal="center" vertical="center" wrapText="1"/>
      <protection locked="0"/>
    </xf>
    <xf numFmtId="0" fontId="7" fillId="12" borderId="8" xfId="0" applyFont="1" applyFill="1" applyBorder="1" applyAlignment="1" applyProtection="1">
      <alignment horizontal="center" vertical="center" wrapText="1"/>
      <protection locked="0"/>
    </xf>
    <xf numFmtId="0" fontId="3" fillId="12" borderId="8"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center" vertical="center" wrapText="1"/>
      <protection locked="0"/>
    </xf>
    <xf numFmtId="3" fontId="30" fillId="0" borderId="2" xfId="0" applyNumberFormat="1" applyFont="1" applyFill="1" applyBorder="1" applyAlignment="1">
      <alignment horizontal="left" vertical="center" wrapText="1"/>
    </xf>
    <xf numFmtId="3" fontId="30" fillId="0" borderId="2" xfId="0" applyNumberFormat="1" applyFont="1" applyFill="1" applyBorder="1" applyAlignment="1">
      <alignment vertical="center" wrapText="1"/>
    </xf>
    <xf numFmtId="0" fontId="30" fillId="0" borderId="2" xfId="0" applyFont="1" applyBorder="1" applyAlignment="1">
      <alignment vertical="center" wrapText="1"/>
    </xf>
    <xf numFmtId="4" fontId="3" fillId="12" borderId="31" xfId="0" applyNumberFormat="1" applyFont="1" applyFill="1" applyBorder="1" applyAlignment="1" applyProtection="1">
      <alignment horizontal="right" vertical="center" wrapText="1"/>
      <protection locked="0"/>
    </xf>
    <xf numFmtId="10" fontId="3" fillId="0" borderId="31" xfId="7" applyNumberFormat="1" applyFont="1" applyFill="1" applyBorder="1" applyAlignment="1" applyProtection="1">
      <alignment horizontal="right" vertical="center" wrapText="1"/>
    </xf>
    <xf numFmtId="10" fontId="3" fillId="0" borderId="15" xfId="7" applyNumberFormat="1" applyFont="1" applyFill="1" applyBorder="1" applyAlignment="1" applyProtection="1">
      <alignment horizontal="right" vertical="center" wrapText="1"/>
    </xf>
    <xf numFmtId="0" fontId="7" fillId="0" borderId="37" xfId="0" applyFont="1" applyFill="1" applyBorder="1" applyAlignment="1" applyProtection="1">
      <alignment horizontal="center" vertical="center" wrapText="1"/>
    </xf>
    <xf numFmtId="4" fontId="3" fillId="12" borderId="36" xfId="0" applyNumberFormat="1" applyFont="1" applyFill="1" applyBorder="1" applyAlignment="1" applyProtection="1">
      <alignment horizontal="right" vertical="center" wrapText="1"/>
      <protection locked="0"/>
    </xf>
    <xf numFmtId="3" fontId="29" fillId="11" borderId="2" xfId="0" applyNumberFormat="1" applyFont="1" applyFill="1" applyBorder="1" applyAlignment="1">
      <alignment horizontal="right" vertical="center"/>
    </xf>
    <xf numFmtId="3" fontId="30" fillId="0" borderId="2" xfId="0" applyNumberFormat="1" applyFont="1" applyBorder="1" applyAlignment="1">
      <alignment horizontal="left" vertical="center"/>
    </xf>
    <xf numFmtId="3" fontId="30" fillId="0" borderId="2" xfId="0" applyNumberFormat="1" applyFont="1" applyBorder="1" applyAlignment="1">
      <alignment vertical="center"/>
    </xf>
    <xf numFmtId="3" fontId="22" fillId="11" borderId="2" xfId="0" applyNumberFormat="1" applyFont="1" applyFill="1" applyBorder="1" applyAlignment="1">
      <alignment horizontal="right" vertical="center"/>
    </xf>
    <xf numFmtId="0" fontId="15" fillId="2" borderId="2" xfId="0" applyFont="1" applyFill="1" applyBorder="1" applyAlignment="1">
      <alignment horizontal="center" vertical="center" wrapText="1"/>
    </xf>
    <xf numFmtId="0" fontId="16" fillId="2" borderId="0" xfId="0" applyFont="1" applyFill="1" applyAlignment="1">
      <alignment vertical="center"/>
    </xf>
    <xf numFmtId="0" fontId="15"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14" fillId="2" borderId="0" xfId="0" applyFont="1" applyFill="1" applyAlignment="1">
      <alignment horizontal="center" vertical="center"/>
    </xf>
    <xf numFmtId="0" fontId="6" fillId="0" borderId="2"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16" fillId="2" borderId="2" xfId="0" applyFont="1" applyFill="1" applyBorder="1" applyAlignment="1">
      <alignment horizontal="center" vertical="center"/>
    </xf>
    <xf numFmtId="0" fontId="6" fillId="0" borderId="3" xfId="0" applyNumberFormat="1" applyFont="1" applyFill="1" applyBorder="1" applyAlignment="1">
      <alignment horizontal="left" vertical="top" wrapText="1"/>
    </xf>
    <xf numFmtId="0" fontId="0" fillId="0" borderId="2" xfId="0" applyFont="1" applyFill="1" applyBorder="1" applyAlignment="1">
      <alignment horizontal="left" vertical="top"/>
    </xf>
    <xf numFmtId="168" fontId="0" fillId="0" borderId="2" xfId="1" applyNumberFormat="1" applyFont="1" applyFill="1" applyBorder="1" applyAlignment="1">
      <alignment horizontal="left" vertical="top"/>
    </xf>
    <xf numFmtId="2" fontId="0" fillId="0" borderId="2" xfId="0" applyNumberFormat="1" applyFont="1" applyFill="1" applyBorder="1" applyAlignment="1">
      <alignment horizontal="left" vertical="top" wrapText="1"/>
    </xf>
    <xf numFmtId="2" fontId="0" fillId="0" borderId="2" xfId="0" applyNumberFormat="1" applyFont="1" applyFill="1" applyBorder="1" applyAlignment="1">
      <alignment horizontal="left" vertical="top"/>
    </xf>
    <xf numFmtId="1" fontId="0" fillId="0" borderId="2" xfId="0" applyNumberFormat="1" applyFont="1" applyFill="1" applyBorder="1" applyAlignment="1">
      <alignment horizontal="left" vertical="top" wrapText="1"/>
    </xf>
    <xf numFmtId="1" fontId="0" fillId="0" borderId="2" xfId="0" applyNumberFormat="1" applyFont="1" applyFill="1" applyBorder="1" applyAlignment="1">
      <alignment horizontal="left" vertical="top"/>
    </xf>
    <xf numFmtId="172" fontId="6" fillId="2" borderId="2" xfId="1" applyNumberFormat="1" applyFont="1" applyFill="1" applyBorder="1" applyAlignment="1">
      <alignment horizontal="left" vertical="top" wrapText="1"/>
    </xf>
    <xf numFmtId="172" fontId="6" fillId="2" borderId="2" xfId="1" applyNumberFormat="1" applyFont="1" applyFill="1" applyBorder="1" applyAlignment="1">
      <alignment horizontal="left" vertical="top"/>
    </xf>
    <xf numFmtId="168" fontId="6" fillId="2" borderId="2" xfId="1" applyNumberFormat="1" applyFont="1" applyFill="1" applyBorder="1" applyAlignment="1">
      <alignment horizontal="left" vertical="top" wrapText="1"/>
    </xf>
    <xf numFmtId="168" fontId="6" fillId="2" borderId="2" xfId="1" applyNumberFormat="1" applyFont="1" applyFill="1" applyBorder="1" applyAlignment="1">
      <alignment horizontal="left" vertical="top"/>
    </xf>
    <xf numFmtId="0" fontId="0" fillId="2" borderId="2" xfId="0" applyFont="1" applyFill="1" applyBorder="1" applyAlignment="1">
      <alignment horizontal="left" vertical="top"/>
    </xf>
    <xf numFmtId="167" fontId="6" fillId="2" borderId="2" xfId="1" applyFont="1" applyFill="1" applyBorder="1" applyAlignment="1">
      <alignment horizontal="left" vertical="top" wrapText="1"/>
    </xf>
    <xf numFmtId="167" fontId="6" fillId="2" borderId="2" xfId="1" applyNumberFormat="1" applyFont="1" applyFill="1" applyBorder="1" applyAlignment="1">
      <alignment horizontal="left" vertical="top" wrapText="1"/>
    </xf>
    <xf numFmtId="167" fontId="6" fillId="2" borderId="2" xfId="1" applyFont="1" applyFill="1" applyBorder="1" applyAlignment="1">
      <alignment horizontal="left" vertical="top"/>
    </xf>
    <xf numFmtId="0" fontId="6" fillId="0" borderId="0" xfId="0" applyFont="1" applyFill="1" applyAlignment="1">
      <alignment horizontal="left" vertical="top" wrapText="1"/>
    </xf>
    <xf numFmtId="0" fontId="6" fillId="2" borderId="2" xfId="5" applyFont="1" applyFill="1" applyBorder="1" applyAlignment="1">
      <alignment horizontal="left" vertical="top" wrapText="1"/>
    </xf>
    <xf numFmtId="0" fontId="16"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4" fontId="6" fillId="2" borderId="2" xfId="5" applyNumberFormat="1" applyFont="1" applyFill="1" applyBorder="1" applyAlignment="1">
      <alignment horizontal="center" vertical="center" wrapText="1"/>
    </xf>
    <xf numFmtId="3" fontId="16" fillId="2" borderId="2" xfId="5" applyNumberFormat="1" applyFont="1" applyFill="1" applyBorder="1" applyAlignment="1">
      <alignment horizontal="center" vertical="center" wrapText="1"/>
    </xf>
    <xf numFmtId="0" fontId="16" fillId="2" borderId="2" xfId="0" applyNumberFormat="1"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 xfId="5" applyFont="1" applyFill="1" applyBorder="1" applyAlignment="1">
      <alignment horizontal="left" vertical="top"/>
    </xf>
    <xf numFmtId="4" fontId="6" fillId="2" borderId="2" xfId="5" applyNumberFormat="1" applyFont="1" applyFill="1" applyBorder="1" applyAlignment="1">
      <alignment horizontal="center" vertical="center"/>
    </xf>
    <xf numFmtId="0" fontId="16" fillId="2" borderId="6" xfId="0" applyNumberFormat="1" applyFont="1" applyFill="1" applyBorder="1" applyAlignment="1">
      <alignment horizontal="left" vertical="top" wrapText="1"/>
    </xf>
    <xf numFmtId="2" fontId="6" fillId="2" borderId="2" xfId="5" applyNumberFormat="1" applyFont="1" applyFill="1" applyBorder="1" applyAlignment="1">
      <alignment horizontal="left" vertical="top"/>
    </xf>
    <xf numFmtId="0" fontId="16" fillId="2" borderId="0" xfId="0" applyFont="1" applyFill="1" applyBorder="1" applyAlignment="1">
      <alignment horizontal="left" vertical="top" wrapText="1"/>
    </xf>
    <xf numFmtId="9" fontId="6" fillId="2" borderId="2" xfId="5" applyNumberFormat="1" applyFont="1" applyFill="1" applyBorder="1" applyAlignment="1">
      <alignment horizontal="left" vertical="top" wrapText="1"/>
    </xf>
    <xf numFmtId="171" fontId="6" fillId="2" borderId="2" xfId="5" applyNumberFormat="1" applyFont="1" applyFill="1" applyBorder="1" applyAlignment="1">
      <alignment horizontal="left" vertical="top"/>
    </xf>
    <xf numFmtId="3" fontId="16" fillId="2" borderId="2" xfId="0" applyNumberFormat="1" applyFont="1" applyFill="1" applyBorder="1" applyAlignment="1">
      <alignment horizontal="right" vertical="top" wrapText="1"/>
    </xf>
    <xf numFmtId="0" fontId="35" fillId="2" borderId="2" xfId="5" applyFont="1" applyFill="1" applyBorder="1" applyAlignment="1">
      <alignment horizontal="left" vertical="top" wrapText="1"/>
    </xf>
    <xf numFmtId="0" fontId="30" fillId="2" borderId="2" xfId="0" applyNumberFormat="1" applyFont="1" applyFill="1" applyBorder="1" applyAlignment="1">
      <alignment horizontal="left" vertical="top" wrapText="1"/>
    </xf>
    <xf numFmtId="0" fontId="35" fillId="2" borderId="2" xfId="5" applyFont="1" applyFill="1" applyBorder="1" applyAlignment="1">
      <alignment horizontal="left" vertical="top"/>
    </xf>
    <xf numFmtId="1" fontId="27" fillId="2" borderId="2" xfId="6" applyNumberFormat="1" applyFont="1" applyFill="1" applyBorder="1" applyAlignment="1">
      <alignment vertical="top" wrapText="1"/>
    </xf>
    <xf numFmtId="2" fontId="16" fillId="2" borderId="2" xfId="0" applyNumberFormat="1" applyFont="1" applyFill="1" applyBorder="1" applyAlignment="1">
      <alignment vertical="top" wrapText="1"/>
    </xf>
    <xf numFmtId="0" fontId="16" fillId="2" borderId="2" xfId="0" applyFont="1" applyFill="1" applyBorder="1" applyAlignment="1">
      <alignment horizontal="right" vertical="top" wrapText="1"/>
    </xf>
    <xf numFmtId="0" fontId="1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3" fontId="16" fillId="2" borderId="2" xfId="1" applyNumberFormat="1"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0" fontId="16" fillId="2" borderId="2" xfId="5" applyFont="1" applyFill="1" applyBorder="1" applyAlignment="1">
      <alignment horizontal="center" vertical="center" wrapText="1"/>
    </xf>
    <xf numFmtId="9" fontId="16" fillId="2" borderId="2" xfId="0" applyNumberFormat="1" applyFont="1" applyFill="1" applyBorder="1" applyAlignment="1">
      <alignment horizontal="center" vertical="center" wrapText="1"/>
    </xf>
    <xf numFmtId="3" fontId="16" fillId="2" borderId="2" xfId="7" applyNumberFormat="1" applyFont="1" applyFill="1" applyBorder="1" applyAlignment="1">
      <alignment horizontal="center" vertical="center" wrapText="1"/>
    </xf>
    <xf numFmtId="10" fontId="16" fillId="2" borderId="2" xfId="0" applyNumberFormat="1" applyFont="1" applyFill="1" applyBorder="1" applyAlignment="1">
      <alignment horizontal="center" vertical="center" wrapText="1"/>
    </xf>
    <xf numFmtId="9" fontId="16" fillId="2" borderId="2" xfId="7" applyFont="1" applyFill="1" applyBorder="1" applyAlignment="1">
      <alignment horizontal="center" vertical="center" wrapText="1"/>
    </xf>
    <xf numFmtId="1" fontId="16" fillId="2" borderId="2" xfId="7" applyNumberFormat="1" applyFont="1" applyFill="1" applyBorder="1" applyAlignment="1">
      <alignment horizontal="center" vertical="center" wrapText="1"/>
    </xf>
    <xf numFmtId="170" fontId="16" fillId="2" borderId="2" xfId="5" applyNumberFormat="1" applyFont="1" applyFill="1" applyBorder="1" applyAlignment="1">
      <alignment horizontal="center" vertical="center" wrapText="1"/>
    </xf>
    <xf numFmtId="3" fontId="16" fillId="2" borderId="2" xfId="3" applyNumberFormat="1" applyFont="1" applyFill="1" applyBorder="1" applyAlignment="1">
      <alignment horizontal="center" vertical="center" wrapText="1"/>
    </xf>
    <xf numFmtId="9" fontId="16" fillId="2" borderId="2" xfId="5" applyNumberFormat="1" applyFont="1" applyFill="1" applyBorder="1" applyAlignment="1">
      <alignment horizontal="center" vertical="center" wrapText="1"/>
    </xf>
    <xf numFmtId="3" fontId="16" fillId="2" borderId="2" xfId="5" applyNumberFormat="1" applyFont="1" applyFill="1" applyBorder="1" applyAlignment="1">
      <alignment vertical="center" wrapText="1"/>
    </xf>
    <xf numFmtId="3" fontId="16" fillId="2" borderId="2" xfId="5" applyNumberFormat="1" applyFont="1" applyFill="1" applyBorder="1" applyAlignment="1">
      <alignment horizontal="left" vertical="center"/>
    </xf>
    <xf numFmtId="3" fontId="17" fillId="2" borderId="2" xfId="0" applyNumberFormat="1" applyFont="1" applyFill="1" applyBorder="1" applyAlignment="1">
      <alignment horizontal="center" vertical="center" wrapText="1"/>
    </xf>
    <xf numFmtId="3" fontId="30" fillId="2" borderId="2" xfId="0" applyNumberFormat="1" applyFont="1" applyFill="1" applyBorder="1" applyAlignment="1">
      <alignment horizontal="center" vertical="center" wrapText="1"/>
    </xf>
    <xf numFmtId="3" fontId="16" fillId="2" borderId="2" xfId="1" applyNumberFormat="1" applyFont="1" applyFill="1" applyBorder="1" applyAlignment="1">
      <alignment horizontal="left" vertical="center" wrapText="1"/>
    </xf>
    <xf numFmtId="2" fontId="16" fillId="2" borderId="2" xfId="5" applyNumberFormat="1" applyFont="1" applyFill="1" applyBorder="1" applyAlignment="1">
      <alignment horizontal="center" vertical="center" wrapText="1"/>
    </xf>
    <xf numFmtId="1" fontId="16" fillId="2" borderId="2" xfId="5" applyNumberFormat="1" applyFont="1" applyFill="1" applyBorder="1" applyAlignment="1">
      <alignment horizontal="center" vertical="center" wrapText="1"/>
    </xf>
    <xf numFmtId="1" fontId="15" fillId="2" borderId="2" xfId="5" applyNumberFormat="1" applyFont="1" applyFill="1" applyBorder="1" applyAlignment="1">
      <alignment horizontal="center" vertical="center" wrapText="1"/>
    </xf>
    <xf numFmtId="0" fontId="15" fillId="2" borderId="2" xfId="5" applyFont="1" applyFill="1" applyBorder="1" applyAlignment="1">
      <alignment horizontal="center" vertical="center" wrapText="1"/>
    </xf>
    <xf numFmtId="9" fontId="16" fillId="2" borderId="2" xfId="0" applyNumberFormat="1" applyFont="1" applyFill="1" applyBorder="1" applyAlignment="1">
      <alignment horizontal="left" vertical="top" wrapText="1"/>
    </xf>
    <xf numFmtId="3" fontId="16" fillId="2" borderId="2"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4" fontId="3" fillId="0" borderId="35" xfId="0" applyNumberFormat="1" applyFont="1" applyFill="1" applyBorder="1" applyAlignment="1" applyProtection="1">
      <alignment horizontal="right" vertical="center" wrapText="1"/>
      <protection locked="0"/>
    </xf>
    <xf numFmtId="2" fontId="14" fillId="12" borderId="3" xfId="0" applyNumberFormat="1" applyFont="1" applyFill="1" applyBorder="1" applyAlignment="1" applyProtection="1">
      <alignment horizontal="center" vertical="center" wrapText="1"/>
      <protection locked="0"/>
    </xf>
    <xf numFmtId="3" fontId="4" fillId="14" borderId="6" xfId="0" applyNumberFormat="1" applyFont="1" applyFill="1" applyBorder="1" applyAlignment="1" applyProtection="1">
      <alignment horizontal="left" vertical="center" wrapText="1"/>
    </xf>
    <xf numFmtId="10" fontId="4" fillId="14" borderId="54" xfId="7" applyNumberFormat="1" applyFont="1" applyFill="1" applyBorder="1" applyAlignment="1" applyProtection="1">
      <alignment horizontal="right" vertical="center" wrapText="1"/>
    </xf>
    <xf numFmtId="10" fontId="4" fillId="14" borderId="55" xfId="7" applyNumberFormat="1" applyFont="1" applyFill="1" applyBorder="1" applyAlignment="1" applyProtection="1">
      <alignment horizontal="right" vertical="center" wrapText="1"/>
    </xf>
    <xf numFmtId="10" fontId="4" fillId="14" borderId="56" xfId="7" applyNumberFormat="1" applyFont="1" applyFill="1" applyBorder="1" applyAlignment="1" applyProtection="1">
      <alignment horizontal="right" vertical="center" wrapText="1"/>
    </xf>
    <xf numFmtId="0" fontId="0" fillId="0" borderId="0" xfId="0" applyAlignment="1" applyProtection="1">
      <protection locked="0"/>
    </xf>
    <xf numFmtId="4" fontId="3" fillId="18" borderId="35" xfId="0" applyNumberFormat="1" applyFont="1" applyFill="1" applyBorder="1" applyAlignment="1" applyProtection="1">
      <alignment horizontal="right" vertical="center" wrapText="1"/>
      <protection locked="0"/>
    </xf>
    <xf numFmtId="0" fontId="0" fillId="18" borderId="0" xfId="0" applyFill="1" applyAlignment="1" applyProtection="1">
      <protection locked="0"/>
    </xf>
    <xf numFmtId="4" fontId="3" fillId="18" borderId="36" xfId="0" applyNumberFormat="1" applyFont="1" applyFill="1" applyBorder="1" applyAlignment="1" applyProtection="1">
      <alignment horizontal="right" vertical="center" wrapText="1"/>
      <protection locked="0"/>
    </xf>
    <xf numFmtId="0" fontId="1" fillId="2" borderId="2" xfId="5" applyFont="1" applyFill="1" applyBorder="1" applyAlignment="1">
      <alignment horizontal="left" vertical="top" wrapText="1"/>
    </xf>
    <xf numFmtId="0" fontId="40" fillId="0" borderId="0" xfId="0" applyFont="1" applyAlignment="1">
      <alignment horizontal="center"/>
    </xf>
    <xf numFmtId="173" fontId="0" fillId="0" borderId="0" xfId="0" applyNumberFormat="1" applyAlignment="1"/>
    <xf numFmtId="0" fontId="41" fillId="19" borderId="2" xfId="0" applyFont="1" applyFill="1" applyBorder="1" applyAlignment="1">
      <alignment horizontal="center" vertical="center" wrapText="1"/>
    </xf>
    <xf numFmtId="173" fontId="41" fillId="19" borderId="2" xfId="0" applyNumberFormat="1" applyFont="1" applyFill="1" applyBorder="1" applyAlignment="1">
      <alignment horizontal="center" vertical="center" wrapText="1"/>
    </xf>
    <xf numFmtId="0" fontId="1" fillId="0" borderId="3" xfId="0" applyFont="1" applyBorder="1" applyAlignment="1">
      <alignment vertical="top" wrapText="1"/>
    </xf>
    <xf numFmtId="0" fontId="4" fillId="0" borderId="2" xfId="0" applyFont="1" applyFill="1" applyBorder="1" applyAlignment="1" applyProtection="1">
      <alignment horizontal="justify" vertical="top" wrapText="1"/>
    </xf>
    <xf numFmtId="0" fontId="4" fillId="0" borderId="2" xfId="0" applyFont="1" applyFill="1" applyBorder="1" applyAlignment="1" applyProtection="1">
      <alignment horizontal="center" vertical="center" wrapText="1"/>
    </xf>
    <xf numFmtId="0" fontId="0" fillId="0" borderId="2" xfId="0" applyBorder="1" applyAlignment="1"/>
    <xf numFmtId="49" fontId="7" fillId="0" borderId="0" xfId="0" applyNumberFormat="1" applyFont="1" applyFill="1" applyBorder="1" applyAlignment="1" applyProtection="1">
      <alignment horizontal="center" vertical="center" wrapText="1"/>
    </xf>
    <xf numFmtId="0" fontId="42" fillId="0" borderId="0" xfId="9" applyNumberFormat="1" applyFont="1" applyFill="1" applyBorder="1" applyAlignment="1" applyProtection="1">
      <alignment horizontal="center" vertical="center"/>
    </xf>
    <xf numFmtId="0" fontId="0" fillId="0" borderId="0" xfId="0" applyBorder="1" applyAlignment="1"/>
    <xf numFmtId="0" fontId="43" fillId="0" borderId="0" xfId="0" applyFont="1" applyBorder="1" applyAlignment="1">
      <alignment horizontal="center" vertical="center"/>
    </xf>
    <xf numFmtId="0" fontId="4" fillId="0" borderId="2" xfId="0" applyFont="1" applyFill="1" applyBorder="1" applyAlignment="1" applyProtection="1">
      <alignment horizontal="left" vertical="center" wrapText="1"/>
    </xf>
    <xf numFmtId="0" fontId="1" fillId="0" borderId="2" xfId="0" applyFont="1" applyBorder="1" applyAlignment="1">
      <alignment horizontal="center" vertical="center" wrapText="1"/>
    </xf>
    <xf numFmtId="0" fontId="0" fillId="0" borderId="1" xfId="0" applyBorder="1" applyAlignment="1"/>
    <xf numFmtId="0" fontId="1" fillId="0" borderId="5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173" fontId="40" fillId="0" borderId="2" xfId="0" applyNumberFormat="1" applyFont="1" applyBorder="1" applyAlignment="1">
      <alignment horizontal="center" vertical="center"/>
    </xf>
    <xf numFmtId="0" fontId="40" fillId="0" borderId="2" xfId="0" applyFont="1" applyBorder="1" applyAlignment="1">
      <alignment horizontal="center" vertical="center"/>
    </xf>
    <xf numFmtId="173" fontId="0" fillId="0" borderId="0" xfId="0" applyNumberFormat="1" applyBorder="1" applyAlignment="1">
      <alignment horizontal="center" vertical="center"/>
    </xf>
    <xf numFmtId="0" fontId="0" fillId="0" borderId="0" xfId="0" applyBorder="1" applyAlignment="1">
      <alignment horizontal="center" vertical="center"/>
    </xf>
    <xf numFmtId="173" fontId="0" fillId="0" borderId="0" xfId="0" applyNumberFormat="1" applyAlignment="1">
      <alignment horizontal="center" vertical="center"/>
    </xf>
    <xf numFmtId="0" fontId="0" fillId="0" borderId="0" xfId="0" applyBorder="1" applyAlignment="1">
      <alignment vertical="center"/>
    </xf>
    <xf numFmtId="174"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4" fillId="0" borderId="26"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3" fontId="3" fillId="0" borderId="50" xfId="0" applyNumberFormat="1" applyFont="1" applyFill="1" applyBorder="1" applyAlignment="1" applyProtection="1">
      <alignment horizontal="center" vertical="center" wrapText="1"/>
    </xf>
    <xf numFmtId="3" fontId="7" fillId="12" borderId="51" xfId="0" applyNumberFormat="1"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xf>
    <xf numFmtId="0" fontId="5" fillId="12" borderId="30"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17" xfId="0" applyFont="1" applyFill="1" applyBorder="1" applyAlignment="1" applyProtection="1">
      <alignment horizontal="center" vertical="center" wrapText="1"/>
      <protection locked="0"/>
    </xf>
    <xf numFmtId="0" fontId="5" fillId="12" borderId="31"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7" fillId="0" borderId="39"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xf>
    <xf numFmtId="0" fontId="36" fillId="0" borderId="41" xfId="0" applyFont="1" applyFill="1" applyBorder="1" applyAlignment="1" applyProtection="1">
      <alignment horizontal="center" vertical="center" wrapText="1"/>
    </xf>
    <xf numFmtId="0" fontId="4" fillId="13" borderId="27" xfId="0" applyFont="1" applyFill="1" applyBorder="1" applyAlignment="1" applyProtection="1">
      <alignment horizontal="center" vertical="center" wrapText="1"/>
    </xf>
    <xf numFmtId="0" fontId="4" fillId="13" borderId="23" xfId="0" applyFont="1" applyFill="1" applyBorder="1" applyAlignment="1" applyProtection="1">
      <alignment horizontal="center" vertical="center" wrapText="1"/>
    </xf>
    <xf numFmtId="0" fontId="4" fillId="13" borderId="33" xfId="0" applyFont="1" applyFill="1" applyBorder="1" applyAlignment="1" applyProtection="1">
      <alignment horizontal="center" vertical="center" wrapText="1"/>
    </xf>
    <xf numFmtId="0" fontId="10" fillId="13" borderId="44" xfId="0" applyFont="1" applyFill="1" applyBorder="1" applyAlignment="1" applyProtection="1">
      <alignment horizontal="center" vertical="center" wrapText="1"/>
    </xf>
    <xf numFmtId="0" fontId="10" fillId="13" borderId="45" xfId="0" applyFont="1" applyFill="1" applyBorder="1" applyAlignment="1" applyProtection="1">
      <alignment horizontal="center" vertical="center" wrapText="1"/>
    </xf>
    <xf numFmtId="0" fontId="10" fillId="13" borderId="46" xfId="0" applyFont="1" applyFill="1" applyBorder="1" applyAlignment="1" applyProtection="1">
      <alignment horizontal="center" vertical="center" wrapText="1"/>
    </xf>
    <xf numFmtId="0" fontId="4" fillId="13" borderId="47" xfId="0" applyFont="1" applyFill="1" applyBorder="1" applyAlignment="1" applyProtection="1">
      <alignment horizontal="center" vertical="center" wrapText="1"/>
    </xf>
    <xf numFmtId="0" fontId="8" fillId="0" borderId="43"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43"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4" fillId="13" borderId="32" xfId="0" applyFont="1" applyFill="1" applyBorder="1" applyAlignment="1" applyProtection="1">
      <alignment horizontal="center" vertical="center" wrapText="1"/>
    </xf>
    <xf numFmtId="0" fontId="14" fillId="13" borderId="29" xfId="0" applyFont="1" applyFill="1" applyBorder="1" applyAlignment="1" applyProtection="1">
      <alignment horizontal="center" vertical="center" wrapText="1"/>
    </xf>
    <xf numFmtId="0" fontId="14" fillId="13" borderId="48"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7" fillId="12" borderId="30" xfId="0" applyFont="1" applyFill="1" applyBorder="1" applyAlignment="1" applyProtection="1">
      <alignment horizontal="center" vertical="center" wrapText="1"/>
      <protection locked="0"/>
    </xf>
    <xf numFmtId="0" fontId="7" fillId="12" borderId="3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7" fillId="12" borderId="15"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6" fillId="0" borderId="7" xfId="0" applyFont="1" applyFill="1" applyBorder="1" applyAlignment="1" applyProtection="1">
      <alignment horizontal="left" vertical="center" wrapText="1"/>
    </xf>
    <xf numFmtId="0" fontId="36" fillId="0" borderId="17" xfId="0" applyFont="1" applyFill="1" applyBorder="1" applyAlignment="1" applyProtection="1">
      <alignment horizontal="left" vertical="center" wrapText="1"/>
    </xf>
    <xf numFmtId="0" fontId="36" fillId="0" borderId="2"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13" borderId="13" xfId="0" applyFont="1" applyFill="1" applyBorder="1" applyAlignment="1" applyProtection="1">
      <alignment horizontal="center" vertical="center" wrapText="1"/>
    </xf>
    <xf numFmtId="0" fontId="4" fillId="13" borderId="2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4" fillId="13" borderId="53" xfId="0" applyFont="1" applyFill="1" applyBorder="1" applyAlignment="1" applyProtection="1">
      <alignment horizontal="center" vertical="center" wrapText="1"/>
    </xf>
    <xf numFmtId="0" fontId="4" fillId="13" borderId="45" xfId="0" applyFont="1" applyFill="1" applyBorder="1" applyAlignment="1" applyProtection="1">
      <alignment horizontal="center" vertical="center" wrapText="1"/>
    </xf>
    <xf numFmtId="0" fontId="4" fillId="13" borderId="46" xfId="0" applyFont="1" applyFill="1" applyBorder="1" applyAlignment="1" applyProtection="1">
      <alignment horizontal="center" vertical="center" wrapText="1"/>
    </xf>
    <xf numFmtId="3" fontId="7" fillId="12" borderId="28" xfId="0" applyNumberFormat="1" applyFont="1" applyFill="1" applyBorder="1" applyAlignment="1" applyProtection="1">
      <alignment horizontal="center" vertical="center" wrapText="1"/>
      <protection locked="0"/>
    </xf>
    <xf numFmtId="3" fontId="7" fillId="12" borderId="51" xfId="0" applyNumberFormat="1" applyFont="1" applyFill="1" applyBorder="1" applyAlignment="1" applyProtection="1">
      <alignment horizontal="center" vertical="center" wrapText="1"/>
      <protection locked="0"/>
    </xf>
    <xf numFmtId="3" fontId="7" fillId="12" borderId="52" xfId="0" applyNumberFormat="1" applyFont="1" applyFill="1" applyBorder="1" applyAlignment="1" applyProtection="1">
      <alignment horizontal="center" vertical="center" wrapText="1"/>
      <protection locked="0"/>
    </xf>
    <xf numFmtId="3" fontId="3" fillId="0" borderId="29" xfId="0" applyNumberFormat="1" applyFont="1" applyFill="1" applyBorder="1" applyAlignment="1" applyProtection="1">
      <alignment horizontal="center" vertical="center" wrapText="1"/>
    </xf>
    <xf numFmtId="3" fontId="3" fillId="0" borderId="50" xfId="0" applyNumberFormat="1" applyFont="1" applyFill="1" applyBorder="1" applyAlignment="1" applyProtection="1">
      <alignment horizontal="center" vertical="center" wrapText="1"/>
    </xf>
    <xf numFmtId="3" fontId="3" fillId="0" borderId="37" xfId="0" applyNumberFormat="1" applyFont="1" applyFill="1" applyBorder="1" applyAlignment="1" applyProtection="1">
      <alignment horizontal="center" vertical="center" wrapText="1"/>
    </xf>
    <xf numFmtId="0" fontId="24" fillId="13" borderId="44" xfId="0" applyFont="1" applyFill="1" applyBorder="1" applyAlignment="1" applyProtection="1">
      <alignment horizontal="center" vertical="center" wrapText="1"/>
    </xf>
    <xf numFmtId="0" fontId="24" fillId="13" borderId="45" xfId="0" applyFont="1" applyFill="1" applyBorder="1" applyAlignment="1" applyProtection="1">
      <alignment horizontal="center" vertical="center" wrapText="1"/>
    </xf>
    <xf numFmtId="0" fontId="24" fillId="13" borderId="46" xfId="0" applyFont="1" applyFill="1" applyBorder="1" applyAlignment="1" applyProtection="1">
      <alignment horizontal="center" vertical="center" wrapText="1"/>
    </xf>
    <xf numFmtId="0" fontId="7" fillId="12" borderId="5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3" fontId="4" fillId="14" borderId="29" xfId="0" applyNumberFormat="1" applyFont="1" applyFill="1" applyBorder="1" applyAlignment="1" applyProtection="1">
      <alignment horizontal="center" vertical="center" wrapText="1"/>
    </xf>
    <xf numFmtId="3" fontId="4" fillId="14" borderId="50" xfId="0" applyNumberFormat="1" applyFont="1" applyFill="1" applyBorder="1" applyAlignment="1" applyProtection="1">
      <alignment horizontal="center" vertical="center" wrapText="1"/>
    </xf>
    <xf numFmtId="3" fontId="4" fillId="14" borderId="37" xfId="0" applyNumberFormat="1" applyFont="1" applyFill="1" applyBorder="1" applyAlignment="1" applyProtection="1">
      <alignment horizontal="center" vertical="center" wrapText="1"/>
    </xf>
    <xf numFmtId="0" fontId="4" fillId="0" borderId="45" xfId="0" applyFont="1" applyFill="1" applyBorder="1" applyAlignment="1" applyProtection="1">
      <alignment horizontal="left" vertical="top" wrapText="1"/>
    </xf>
    <xf numFmtId="0" fontId="39" fillId="0" borderId="45" xfId="0" applyFont="1" applyBorder="1" applyAlignment="1">
      <alignment horizontal="left" vertical="top" wrapText="1"/>
    </xf>
    <xf numFmtId="0" fontId="3" fillId="0" borderId="2" xfId="0" applyFont="1" applyFill="1" applyBorder="1" applyAlignment="1" applyProtection="1">
      <alignment horizontal="left" vertical="top" wrapText="1"/>
      <protection locked="0"/>
    </xf>
    <xf numFmtId="3" fontId="4" fillId="14" borderId="28" xfId="0" applyNumberFormat="1" applyFont="1" applyFill="1" applyBorder="1" applyAlignment="1" applyProtection="1">
      <alignment horizontal="center" vertical="center" wrapText="1"/>
    </xf>
    <xf numFmtId="3" fontId="4" fillId="14" borderId="51" xfId="0" applyNumberFormat="1" applyFont="1" applyFill="1" applyBorder="1" applyAlignment="1" applyProtection="1">
      <alignment horizontal="center" vertical="center" wrapText="1"/>
    </xf>
    <xf numFmtId="0" fontId="11" fillId="14" borderId="5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37" fillId="0" borderId="2"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6" fillId="0" borderId="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5" fillId="0" borderId="8" xfId="0" applyFont="1" applyFill="1" applyBorder="1" applyAlignment="1" applyProtection="1">
      <alignment vertical="center" wrapText="1"/>
    </xf>
    <xf numFmtId="0" fontId="5" fillId="0" borderId="43" xfId="0" applyFont="1" applyFill="1" applyBorder="1" applyAlignment="1" applyProtection="1">
      <alignment vertical="center" wrapText="1"/>
    </xf>
    <xf numFmtId="0" fontId="18" fillId="0" borderId="11"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37" fillId="0" borderId="7"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3" fillId="0" borderId="34" xfId="0" applyFont="1" applyFill="1" applyBorder="1" applyAlignment="1" applyProtection="1">
      <alignment horizontal="center" vertical="center" wrapText="1"/>
    </xf>
    <xf numFmtId="0" fontId="0" fillId="0" borderId="0" xfId="0" applyAlignment="1">
      <alignment horizontal="center"/>
    </xf>
    <xf numFmtId="0" fontId="1" fillId="0" borderId="6"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1" xfId="0" applyFont="1" applyFill="1" applyBorder="1" applyAlignment="1">
      <alignment horizontal="center" vertical="center" wrapText="1"/>
    </xf>
    <xf numFmtId="174" fontId="1" fillId="0" borderId="6" xfId="3" applyNumberFormat="1" applyFont="1" applyBorder="1" applyAlignment="1">
      <alignment horizontal="center" vertical="center" wrapText="1"/>
    </xf>
    <xf numFmtId="174" fontId="1" fillId="0" borderId="50" xfId="3" applyNumberFormat="1" applyFont="1" applyBorder="1" applyAlignment="1">
      <alignment horizontal="center" vertical="center" wrapText="1"/>
    </xf>
    <xf numFmtId="174" fontId="1" fillId="0" borderId="1" xfId="3"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NumberFormat="1" applyFont="1" applyBorder="1" applyAlignment="1">
      <alignment vertical="top" wrapText="1"/>
    </xf>
    <xf numFmtId="0" fontId="1" fillId="0" borderId="50" xfId="0" applyNumberFormat="1" applyFont="1" applyBorder="1" applyAlignment="1">
      <alignment vertical="top" wrapText="1"/>
    </xf>
    <xf numFmtId="0" fontId="1" fillId="0" borderId="1" xfId="0" applyNumberFormat="1" applyFont="1" applyBorder="1" applyAlignment="1">
      <alignment vertical="top" wrapText="1"/>
    </xf>
    <xf numFmtId="0" fontId="0" fillId="0" borderId="6" xfId="0" applyBorder="1" applyAlignment="1">
      <alignment horizontal="center" vertical="center" wrapText="1"/>
    </xf>
    <xf numFmtId="0" fontId="0" fillId="0" borderId="50" xfId="0" applyBorder="1" applyAlignment="1">
      <alignment horizontal="center" vertical="center" wrapText="1"/>
    </xf>
    <xf numFmtId="0" fontId="0" fillId="0" borderId="1" xfId="0" applyBorder="1" applyAlignment="1">
      <alignment horizontal="center" vertical="center" wrapText="1"/>
    </xf>
    <xf numFmtId="9" fontId="1" fillId="0" borderId="6" xfId="0" applyNumberFormat="1" applyFont="1" applyFill="1" applyBorder="1" applyAlignment="1">
      <alignment horizontal="center" vertical="center" wrapText="1"/>
    </xf>
    <xf numFmtId="0" fontId="0" fillId="0" borderId="3" xfId="0" applyBorder="1" applyAlignment="1">
      <alignment horizontal="center" wrapText="1"/>
    </xf>
    <xf numFmtId="0" fontId="0" fillId="0" borderId="59" xfId="0" applyBorder="1" applyAlignment="1">
      <alignment horizontal="center" wrapText="1"/>
    </xf>
    <xf numFmtId="0" fontId="0" fillId="0" borderId="9" xfId="0" applyBorder="1" applyAlignment="1">
      <alignment horizont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1" fillId="0" borderId="3" xfId="0" applyFont="1" applyBorder="1" applyAlignment="1">
      <alignment horizontal="center" vertical="center" wrapText="1"/>
    </xf>
    <xf numFmtId="0" fontId="0" fillId="0" borderId="59" xfId="0" applyBorder="1" applyAlignment="1">
      <alignment horizontal="center" vertical="center"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6" fillId="0" borderId="2" xfId="0" applyFont="1" applyBorder="1" applyAlignment="1">
      <alignment horizontal="left" vertical="top" wrapText="1"/>
    </xf>
    <xf numFmtId="0" fontId="15" fillId="0" borderId="6" xfId="0" applyFont="1" applyFill="1" applyBorder="1" applyAlignment="1">
      <alignment horizontal="left" vertical="top" wrapText="1"/>
    </xf>
    <xf numFmtId="0" fontId="0" fillId="0" borderId="1" xfId="0" applyBorder="1" applyAlignment="1"/>
    <xf numFmtId="0" fontId="15" fillId="15" borderId="6" xfId="0" applyFont="1" applyFill="1" applyBorder="1" applyAlignment="1">
      <alignment horizontal="center" vertical="top" wrapText="1"/>
    </xf>
    <xf numFmtId="0" fontId="15" fillId="15" borderId="1"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1" xfId="0" applyFont="1" applyFill="1" applyBorder="1" applyAlignment="1">
      <alignment horizontal="center" vertical="top" wrapText="1"/>
    </xf>
    <xf numFmtId="49" fontId="15" fillId="0" borderId="6" xfId="0" applyNumberFormat="1" applyFont="1" applyFill="1" applyBorder="1" applyAlignment="1">
      <alignment horizontal="left" vertical="top" wrapText="1"/>
    </xf>
    <xf numFmtId="0" fontId="15" fillId="2" borderId="0" xfId="0" applyFont="1" applyFill="1" applyAlignment="1">
      <alignment horizontal="center" vertical="center"/>
    </xf>
    <xf numFmtId="0" fontId="15" fillId="0" borderId="0" xfId="0" applyFont="1" applyAlignment="1">
      <alignment horizontal="center" vertical="center"/>
    </xf>
    <xf numFmtId="2" fontId="16" fillId="0" borderId="2" xfId="0" applyNumberFormat="1" applyFont="1" applyFill="1" applyBorder="1" applyAlignment="1">
      <alignment horizontal="center" vertical="center" wrapText="1"/>
    </xf>
    <xf numFmtId="3" fontId="22" fillId="11" borderId="2" xfId="0" applyNumberFormat="1" applyFont="1" applyFill="1" applyBorder="1" applyAlignment="1">
      <alignment horizontal="right" vertical="center"/>
    </xf>
    <xf numFmtId="3" fontId="29" fillId="11" borderId="2" xfId="0" applyNumberFormat="1" applyFont="1" applyFill="1" applyBorder="1" applyAlignment="1">
      <alignment horizontal="right" vertical="center"/>
    </xf>
    <xf numFmtId="3" fontId="30" fillId="0" borderId="2" xfId="0" applyNumberFormat="1" applyFont="1" applyFill="1" applyBorder="1" applyAlignment="1">
      <alignment horizontal="left" vertical="center" wrapText="1"/>
    </xf>
    <xf numFmtId="3" fontId="30" fillId="0" borderId="2" xfId="0" applyNumberFormat="1" applyFont="1" applyBorder="1" applyAlignment="1">
      <alignment horizontal="left" vertical="center" wrapText="1"/>
    </xf>
    <xf numFmtId="0" fontId="30" fillId="0" borderId="2" xfId="0" applyFont="1" applyBorder="1" applyAlignment="1">
      <alignment horizontal="left" vertical="center" wrapText="1"/>
    </xf>
    <xf numFmtId="3" fontId="30" fillId="0" borderId="2" xfId="0" applyNumberFormat="1" applyFont="1" applyFill="1" applyBorder="1" applyAlignment="1">
      <alignment vertical="center" wrapText="1"/>
    </xf>
    <xf numFmtId="3" fontId="30" fillId="0" borderId="2" xfId="0" applyNumberFormat="1" applyFont="1" applyBorder="1" applyAlignment="1">
      <alignment vertical="center"/>
    </xf>
    <xf numFmtId="3" fontId="16"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3" fontId="30" fillId="0" borderId="2" xfId="0" applyNumberFormat="1" applyFont="1" applyBorder="1" applyAlignment="1">
      <alignment horizontal="left" vertical="center"/>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1" xfId="0" applyFont="1" applyBorder="1" applyAlignment="1">
      <alignment horizontal="center" vertical="center"/>
    </xf>
    <xf numFmtId="3" fontId="29" fillId="15" borderId="2" xfId="0" applyNumberFormat="1" applyFont="1" applyFill="1" applyBorder="1" applyAlignment="1">
      <alignment horizontal="center" vertical="center"/>
    </xf>
    <xf numFmtId="3" fontId="30" fillId="0" borderId="2" xfId="0" applyNumberFormat="1" applyFont="1" applyBorder="1" applyAlignment="1">
      <alignment horizontal="center" vertical="center"/>
    </xf>
    <xf numFmtId="3" fontId="29" fillId="16" borderId="2" xfId="0" applyNumberFormat="1" applyFont="1" applyFill="1" applyBorder="1" applyAlignment="1">
      <alignment horizontal="center" vertical="center"/>
    </xf>
    <xf numFmtId="3" fontId="29" fillId="0" borderId="6"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3" fontId="29" fillId="0" borderId="2" xfId="0" applyNumberFormat="1" applyFont="1" applyBorder="1" applyAlignment="1">
      <alignment horizontal="center" vertical="center"/>
    </xf>
    <xf numFmtId="3" fontId="29" fillId="17" borderId="2" xfId="0" applyNumberFormat="1" applyFont="1" applyFill="1" applyBorder="1" applyAlignment="1">
      <alignment horizontal="center" vertical="center"/>
    </xf>
    <xf numFmtId="3" fontId="29" fillId="8" borderId="2" xfId="0" applyNumberFormat="1" applyFont="1" applyFill="1" applyBorder="1" applyAlignment="1">
      <alignment horizontal="center" vertical="center"/>
    </xf>
    <xf numFmtId="3" fontId="17" fillId="0" borderId="2" xfId="0" applyNumberFormat="1" applyFont="1" applyFill="1" applyBorder="1" applyAlignment="1">
      <alignment vertical="center" wrapText="1"/>
    </xf>
    <xf numFmtId="0" fontId="30" fillId="0" borderId="2" xfId="0" applyFont="1" applyBorder="1" applyAlignment="1">
      <alignment vertical="center" wrapText="1"/>
    </xf>
  </cellXfs>
  <cellStyles count="10">
    <cellStyle name="Millares" xfId="1" builtinId="3"/>
    <cellStyle name="Millares 2" xfId="2"/>
    <cellStyle name="Moneda" xfId="3" builtinId="4"/>
    <cellStyle name="Moneda 2" xfId="4"/>
    <cellStyle name="Normal" xfId="0" builtinId="0"/>
    <cellStyle name="Normal 2" xfId="5"/>
    <cellStyle name="Normal 3" xfId="9"/>
    <cellStyle name="Normal 3 2" xfId="6"/>
    <cellStyle name="Porcentaje" xfId="7" builtinId="5"/>
    <cellStyle name="Porcentual 2" xfId="8"/>
  </cellStyles>
  <dxfs count="9">
    <dxf>
      <fill>
        <patternFill>
          <bgColor rgb="FFFF99CC"/>
        </patternFill>
      </fill>
    </dxf>
    <dxf>
      <fill>
        <patternFill>
          <bgColor rgb="FFFFFF99"/>
        </patternFill>
      </fill>
    </dxf>
    <dxf>
      <fill>
        <patternFill>
          <bgColor rgb="FFCCFFCC"/>
        </patternFill>
      </fill>
    </dxf>
    <dxf>
      <fill>
        <patternFill>
          <bgColor rgb="FFFF99CC"/>
        </patternFill>
      </fill>
    </dxf>
    <dxf>
      <fill>
        <patternFill>
          <bgColor rgb="FFFFFF99"/>
        </patternFill>
      </fill>
    </dxf>
    <dxf>
      <fill>
        <patternFill>
          <bgColor rgb="FFCCFFCC"/>
        </patternFill>
      </fill>
    </dxf>
    <dxf>
      <fill>
        <patternFill>
          <bgColor rgb="FF99FF99"/>
        </patternFill>
      </fill>
    </dxf>
    <dxf>
      <fill>
        <patternFill>
          <bgColor rgb="FFFFFF66"/>
        </patternFill>
      </fill>
    </dxf>
    <dxf>
      <fill>
        <patternFill>
          <bgColor rgb="FFFF66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819150</xdr:colOff>
          <xdr:row>1</xdr:row>
          <xdr:rowOff>9525</xdr:rowOff>
        </xdr:from>
        <xdr:to>
          <xdr:col>2</xdr:col>
          <xdr:colOff>1590675</xdr:colOff>
          <xdr:row>3</xdr:row>
          <xdr:rowOff>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1847850</xdr:colOff>
          <xdr:row>1</xdr:row>
          <xdr:rowOff>0</xdr:rowOff>
        </xdr:from>
        <xdr:to>
          <xdr:col>2</xdr:col>
          <xdr:colOff>571500</xdr:colOff>
          <xdr:row>2</xdr:row>
          <xdr:rowOff>314325</xdr:rowOff>
        </xdr:to>
        <xdr:sp macro="" textlink="">
          <xdr:nvSpPr>
            <xdr:cNvPr id="12290" name="Object 2" hidden="1">
              <a:extLst>
                <a:ext uri="{63B3BB69-23CF-44E3-9099-C40C66FF867C}">
                  <a14:compatExt spid="_x0000_s1229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icedo.ELVALLE/AppData/Local/Microsoft/Windows/Temporary%20Internet%20Files/Content.Outlook/JXB3Q5Q1/20130226%20ENSAYO%20PLIND-OBES%20%23%23%20AAAAMMD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ESULT"/>
      <sheetName val="RECURxSUBPR"/>
      <sheetName val="METPROD"/>
      <sheetName val="Codific"/>
      <sheetName val="Codif Subpr"/>
      <sheetName val="Hoja1"/>
      <sheetName val="Hoja2"/>
      <sheetName val="Hoja3"/>
      <sheetName val="Hoja4"/>
    </sheetNames>
    <sheetDataSet>
      <sheetData sheetId="0" refreshError="1"/>
      <sheetData sheetId="1" refreshError="1"/>
      <sheetData sheetId="2" refreshError="1"/>
      <sheetData sheetId="3">
        <row r="4">
          <cell r="B4" t="str">
            <v>DESPACHO DEL GOBERNADOR</v>
          </cell>
          <cell r="C4">
            <v>1101</v>
          </cell>
        </row>
        <row r="5">
          <cell r="B5" t="str">
            <v>SECRETARIA DE EDUCACION</v>
          </cell>
          <cell r="C5">
            <v>1105</v>
          </cell>
        </row>
        <row r="6">
          <cell r="B6" t="str">
            <v>SECRETARIA DE SALUD</v>
          </cell>
          <cell r="C6">
            <v>1106</v>
          </cell>
        </row>
        <row r="7">
          <cell r="B7" t="str">
            <v>SECRETARIA DE GOBIERNO</v>
          </cell>
          <cell r="C7">
            <v>1108</v>
          </cell>
        </row>
        <row r="8">
          <cell r="B8" t="str">
            <v>SECRETARIA DE CULTURA</v>
          </cell>
          <cell r="C8">
            <v>1114</v>
          </cell>
        </row>
        <row r="9">
          <cell r="B9" t="str">
            <v>SECRETARIA DE ASUNTOS ETNICOS</v>
          </cell>
          <cell r="C9">
            <v>1117</v>
          </cell>
        </row>
        <row r="10">
          <cell r="B10" t="str">
            <v>SECRETARIA PRIVADA</v>
          </cell>
          <cell r="C10">
            <v>1122</v>
          </cell>
        </row>
        <row r="11">
          <cell r="B11" t="str">
            <v>GERENCIA CASA DEL VALLE EN BOGOTA</v>
          </cell>
          <cell r="C11">
            <v>1123</v>
          </cell>
        </row>
        <row r="12">
          <cell r="B12" t="str">
            <v>ALTA CONSEJERIA PARA LA PAZ Y LOS DERECHOS HUMANOS</v>
          </cell>
          <cell r="C12">
            <v>1124</v>
          </cell>
        </row>
        <row r="13">
          <cell r="B13" t="str">
            <v>ALTA CONSEJERIA PARA MORALIDAD ADMINISTRATIVA, LA TRANSPARENCIA Y LA LUCHA CONTRA CORRUPCION</v>
          </cell>
          <cell r="C13">
            <v>1125</v>
          </cell>
        </row>
        <row r="14">
          <cell r="B14" t="str">
            <v xml:space="preserve">SECRETARIA DE HACIENDA Y FINANZAS PUBLICAS </v>
          </cell>
          <cell r="C14">
            <v>1126</v>
          </cell>
        </row>
        <row r="15">
          <cell r="B15" t="str">
            <v>SECRETARIA GENERAL</v>
          </cell>
          <cell r="C15">
            <v>1127</v>
          </cell>
        </row>
        <row r="16">
          <cell r="B16" t="str">
            <v>SECRETARIA DE GESTION HUMANA Y DESARROLLO ORGANIZACIONAL</v>
          </cell>
          <cell r="C16">
            <v>1128</v>
          </cell>
        </row>
        <row r="17">
          <cell r="B17" t="str">
            <v>SECRETARIA DE INFRAESTRUCTURA Y DEL TRANSPORTE</v>
          </cell>
          <cell r="C17">
            <v>1129</v>
          </cell>
        </row>
        <row r="18">
          <cell r="B18" t="str">
            <v>SECRETARIA DE MEDIO AMBIENTE, AGRICULTURA , SEGURIDAD ALIMENTARIA Y PESCA</v>
          </cell>
          <cell r="C18">
            <v>1130</v>
          </cell>
        </row>
        <row r="19">
          <cell r="B19" t="str">
            <v>SECRETARIA VIVIENDA Y HABITAT</v>
          </cell>
          <cell r="C19">
            <v>1131</v>
          </cell>
        </row>
        <row r="20">
          <cell r="B20" t="str">
            <v>SECRETARIA DE PARTICIPACION Y DESARROLLO SOCIAL</v>
          </cell>
          <cell r="C20">
            <v>1132</v>
          </cell>
        </row>
        <row r="21">
          <cell r="B21" t="str">
            <v>SECRETARIA DE TURISMO Y COMERCIO</v>
          </cell>
          <cell r="C21">
            <v>1133</v>
          </cell>
        </row>
        <row r="22">
          <cell r="B22" t="str">
            <v>SECRETARIA DE LA MUJER, EQUIDAD DE GENERO Y DIVERSIDAD SEXUAL</v>
          </cell>
          <cell r="C22">
            <v>1134</v>
          </cell>
        </row>
        <row r="23">
          <cell r="B23" t="str">
            <v>UNIDAD ADMINISTRATIVA DE RENTAS Y GESTION DE RECURSOS</v>
          </cell>
          <cell r="C23">
            <v>1135</v>
          </cell>
        </row>
        <row r="24">
          <cell r="B24" t="str">
            <v>DEPARTAMENTO ADMINISTRATIVO DE PLANEACION</v>
          </cell>
          <cell r="C24">
            <v>1136</v>
          </cell>
        </row>
        <row r="25">
          <cell r="B25" t="str">
            <v>DEPARTAMENTO ADMINISTRATIVO JURIDICO</v>
          </cell>
          <cell r="C25">
            <v>1137</v>
          </cell>
        </row>
        <row r="26">
          <cell r="B26" t="str">
            <v>DEPARTAMENTO ADMINISTRATIVO DE LAS TECNOLOGIAS DE LA INFORMACION Y DE LAS COMUNICACIONES</v>
          </cell>
          <cell r="C26">
            <v>1138</v>
          </cell>
        </row>
        <row r="27">
          <cell r="B27" t="str">
            <v>OFICINA DE CONTROL INTERNO</v>
          </cell>
          <cell r="C27">
            <v>1139</v>
          </cell>
        </row>
        <row r="28">
          <cell r="B28" t="str">
            <v>OFICINA DE CONTROL INTERNO DISCIPLINARIO</v>
          </cell>
          <cell r="C28">
            <v>1140</v>
          </cell>
        </row>
        <row r="29">
          <cell r="B29" t="str">
            <v>BENEFICENCIA DEL VALLE DEL CAUCA</v>
          </cell>
          <cell r="C29">
            <v>1160</v>
          </cell>
        </row>
        <row r="30">
          <cell r="B30" t="str">
            <v>BIBLIOTECA DEPARTAMENTAL JORGE GARCES BORRERO</v>
          </cell>
          <cell r="C30">
            <v>1161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
  <sheetViews>
    <sheetView zoomScale="60" zoomScaleNormal="60" zoomScaleSheetLayoutView="70" workbookViewId="0">
      <selection sqref="A1:D1"/>
    </sheetView>
  </sheetViews>
  <sheetFormatPr baseColWidth="10" defaultColWidth="11.42578125" defaultRowHeight="16.5" x14ac:dyDescent="0.2"/>
  <cols>
    <col min="1" max="2" width="11.7109375" style="31" customWidth="1"/>
    <col min="3" max="3" width="34.5703125" style="31" customWidth="1"/>
    <col min="4" max="5" width="25.7109375" style="31" customWidth="1"/>
    <col min="6" max="6" width="13.7109375" style="31" customWidth="1"/>
    <col min="7" max="7" width="12.7109375" style="31" customWidth="1"/>
    <col min="8" max="8" width="13.85546875" style="31" customWidth="1"/>
    <col min="9" max="9" width="12.5703125" style="31" customWidth="1"/>
    <col min="10" max="10" width="15.7109375" style="31" customWidth="1"/>
    <col min="11" max="11" width="13.7109375" style="31" customWidth="1"/>
    <col min="12" max="16384" width="11.42578125" style="31"/>
  </cols>
  <sheetData>
    <row r="1" spans="1:14" ht="25.5" customHeight="1" x14ac:dyDescent="0.2">
      <c r="A1" s="353" t="s">
        <v>640</v>
      </c>
      <c r="B1" s="354"/>
      <c r="C1" s="354"/>
      <c r="D1" s="355"/>
      <c r="E1" s="132"/>
      <c r="F1" s="133"/>
      <c r="G1" s="133"/>
      <c r="H1" s="134"/>
      <c r="I1" s="125"/>
      <c r="J1" s="125"/>
      <c r="K1" s="125"/>
      <c r="L1" s="358" t="s">
        <v>2898</v>
      </c>
      <c r="M1" s="358"/>
      <c r="N1" s="359"/>
    </row>
    <row r="2" spans="1:14" ht="25.5" customHeight="1" x14ac:dyDescent="0.2">
      <c r="A2" s="356"/>
      <c r="B2" s="357"/>
      <c r="C2" s="357"/>
      <c r="D2" s="357"/>
      <c r="E2" s="135"/>
      <c r="F2" s="363" t="s">
        <v>2897</v>
      </c>
      <c r="G2" s="363"/>
      <c r="H2" s="363"/>
      <c r="I2" s="363"/>
      <c r="J2" s="123">
        <v>2016</v>
      </c>
      <c r="K2" s="32"/>
      <c r="L2" s="360" t="s">
        <v>665</v>
      </c>
      <c r="M2" s="360"/>
      <c r="N2" s="361"/>
    </row>
    <row r="3" spans="1:14" ht="25.5" customHeight="1" x14ac:dyDescent="0.2">
      <c r="A3" s="356"/>
      <c r="B3" s="357"/>
      <c r="C3" s="357"/>
      <c r="D3" s="357"/>
      <c r="E3" s="364" t="s">
        <v>2901</v>
      </c>
      <c r="F3" s="365"/>
      <c r="G3" s="365"/>
      <c r="H3" s="365"/>
      <c r="I3" s="365"/>
      <c r="J3" s="362">
        <v>20160101</v>
      </c>
      <c r="K3" s="362"/>
      <c r="L3" s="360" t="s">
        <v>645</v>
      </c>
      <c r="M3" s="360"/>
      <c r="N3" s="361"/>
    </row>
    <row r="4" spans="1:14" ht="25.5" customHeight="1" thickBot="1" x14ac:dyDescent="0.25">
      <c r="A4" s="322" t="s">
        <v>641</v>
      </c>
      <c r="B4" s="316"/>
      <c r="C4" s="316"/>
      <c r="D4" s="316"/>
      <c r="E4" s="33"/>
      <c r="F4" s="34"/>
      <c r="G4" s="34"/>
      <c r="H4" s="34"/>
      <c r="I4" s="34"/>
      <c r="J4" s="34"/>
      <c r="K4" s="34"/>
      <c r="L4" s="331" t="s">
        <v>642</v>
      </c>
      <c r="M4" s="331"/>
      <c r="N4" s="332"/>
    </row>
    <row r="5" spans="1:14" ht="17.25" customHeight="1" thickBot="1" x14ac:dyDescent="0.25">
      <c r="A5" s="136"/>
      <c r="B5" s="35"/>
      <c r="C5" s="35"/>
      <c r="D5" s="35"/>
      <c r="E5" s="32"/>
      <c r="F5" s="32"/>
      <c r="G5" s="32"/>
      <c r="H5" s="32"/>
      <c r="I5" s="32"/>
      <c r="J5" s="32"/>
      <c r="K5" s="32"/>
      <c r="L5" s="32"/>
    </row>
    <row r="6" spans="1:14" ht="24" customHeight="1" thickBot="1" x14ac:dyDescent="0.25">
      <c r="A6" s="137" t="s">
        <v>1809</v>
      </c>
      <c r="B6" s="138" t="s">
        <v>631</v>
      </c>
      <c r="C6" s="338" t="s">
        <v>1810</v>
      </c>
      <c r="D6" s="338"/>
      <c r="E6" s="338"/>
      <c r="F6" s="339"/>
      <c r="G6" s="139"/>
      <c r="H6" s="137" t="s">
        <v>1809</v>
      </c>
      <c r="I6" s="138" t="s">
        <v>631</v>
      </c>
      <c r="J6" s="338" t="s">
        <v>1810</v>
      </c>
      <c r="K6" s="338"/>
      <c r="L6" s="338"/>
      <c r="M6" s="338"/>
      <c r="N6" s="339"/>
    </row>
    <row r="7" spans="1:14" ht="38.25" customHeight="1" x14ac:dyDescent="0.2">
      <c r="A7" s="140" t="s">
        <v>2468</v>
      </c>
      <c r="B7" s="168">
        <v>1134</v>
      </c>
      <c r="C7" s="340" t="str">
        <f>IF(B7=0," ",VLOOKUP(B7,Codific!A4:B45,2,FALSE))</f>
        <v>SECRETARIA DE LA MUJER, EQUIDAD DE GENERO Y DIVERSIDAD SEXUAL</v>
      </c>
      <c r="D7" s="340"/>
      <c r="E7" s="340"/>
      <c r="F7" s="341"/>
      <c r="G7" s="141"/>
      <c r="H7" s="142" t="s">
        <v>2471</v>
      </c>
      <c r="I7" s="169">
        <v>221</v>
      </c>
      <c r="J7" s="305" t="str">
        <f>IF(B7=0," ",VLOOKUP(I7,Codific!E30:F54,2,FALSE))</f>
        <v>Política social incluyente y participativa</v>
      </c>
      <c r="K7" s="305"/>
      <c r="L7" s="305"/>
      <c r="M7" s="305"/>
      <c r="N7" s="336"/>
    </row>
    <row r="8" spans="1:14" ht="47.25" customHeight="1" thickBot="1" x14ac:dyDescent="0.25">
      <c r="A8" s="142" t="s">
        <v>2469</v>
      </c>
      <c r="B8" s="169">
        <v>2</v>
      </c>
      <c r="C8" s="305" t="str">
        <f>IF(B7=0," ",VLOOKUP(B8,Codific!E4:F7,2,FALSE))</f>
        <v>Unidos por una sociedad incluyente y equitativa; hagámoslo bién.</v>
      </c>
      <c r="D8" s="305"/>
      <c r="E8" s="305"/>
      <c r="F8" s="336"/>
      <c r="G8" s="141"/>
      <c r="H8" s="127" t="s">
        <v>1811</v>
      </c>
      <c r="I8" s="171">
        <v>22101</v>
      </c>
      <c r="J8" s="333" t="str">
        <f>IF(B7=0," ",VLOOKUP(I8,Codific!E60:F143,2,FALSE))</f>
        <v>Instancias y mecanismos de concertación y políticas públicas</v>
      </c>
      <c r="K8" s="334"/>
      <c r="L8" s="334"/>
      <c r="M8" s="334"/>
      <c r="N8" s="335"/>
    </row>
    <row r="9" spans="1:14" ht="78.75" customHeight="1" thickBot="1" x14ac:dyDescent="0.25">
      <c r="A9" s="127" t="s">
        <v>2470</v>
      </c>
      <c r="B9" s="170">
        <v>22</v>
      </c>
      <c r="C9" s="307" t="str">
        <f>IF(B7=0," ",VLOOKUP(B9,Codific!E12:F24,2,FALSE))</f>
        <v>Promover la organización social, la participación ciudadana, la identidad regional del patrimonio cultural, en la implementación de políticas públicas, basadas en el respeto por la diversidad étnica social y cultural; la garantía de derechos, acatamiento del DIH, la convivencia y la tolerancia, en el marco de una cultura de legalidad y equidad.</v>
      </c>
      <c r="D9" s="307"/>
      <c r="E9" s="307"/>
      <c r="F9" s="330"/>
      <c r="G9" s="141"/>
    </row>
    <row r="10" spans="1:14" ht="17.25" thickBot="1" x14ac:dyDescent="0.25"/>
    <row r="11" spans="1:14" s="143" customFormat="1" ht="23.25" customHeight="1" thickBot="1" x14ac:dyDescent="0.25">
      <c r="A11" s="326" t="s">
        <v>2899</v>
      </c>
      <c r="B11" s="327"/>
      <c r="C11" s="327"/>
      <c r="D11" s="327"/>
      <c r="E11" s="327"/>
      <c r="F11" s="327"/>
      <c r="G11" s="327"/>
      <c r="H11" s="327"/>
      <c r="I11" s="327"/>
      <c r="J11" s="327"/>
      <c r="K11" s="327"/>
      <c r="L11" s="327"/>
      <c r="M11" s="327"/>
      <c r="N11" s="328"/>
    </row>
    <row r="12" spans="1:14" ht="31.5" customHeight="1" thickBot="1" x14ac:dyDescent="0.25">
      <c r="A12" s="144" t="s">
        <v>631</v>
      </c>
      <c r="B12" s="323" t="s">
        <v>644</v>
      </c>
      <c r="C12" s="324"/>
      <c r="D12" s="325"/>
      <c r="E12" s="145" t="s">
        <v>632</v>
      </c>
      <c r="F12" s="323" t="s">
        <v>633</v>
      </c>
      <c r="G12" s="337"/>
      <c r="H12" s="146" t="s">
        <v>643</v>
      </c>
      <c r="I12" s="145" t="s">
        <v>635</v>
      </c>
      <c r="J12" s="147">
        <f>J2</f>
        <v>2016</v>
      </c>
      <c r="K12" s="329" t="s">
        <v>2900</v>
      </c>
      <c r="L12" s="324"/>
      <c r="M12" s="324"/>
      <c r="N12" s="325"/>
    </row>
    <row r="13" spans="1:14" ht="35.1" customHeight="1" x14ac:dyDescent="0.2">
      <c r="A13" s="348" t="s">
        <v>1704</v>
      </c>
      <c r="B13" s="342" t="str">
        <f>IF($B$7=0," ",VLOOKUP(A13,Codific!$I$159:$AC$801,2,FALSE))</f>
        <v>Realizar   una (1) campaña anual de promoción y divulgación de la política pública para las mujeres vallecaucanas en el departamento durante el periodo de gobierno</v>
      </c>
      <c r="C13" s="342"/>
      <c r="D13" s="343"/>
      <c r="E13" s="350" t="str">
        <f>IF($B$7=0," ",VLOOKUP(A13,Codific!$I$159:$AC$801,6,FALSE))</f>
        <v>Campaña de promoción</v>
      </c>
      <c r="F13" s="346" t="str">
        <f>IF($B$7=0," ",VLOOKUP(A13,Codific!$I$159:$AC$801,7,FALSE))</f>
        <v>número de campañas realizadas</v>
      </c>
      <c r="G13" s="346"/>
      <c r="H13" s="346">
        <f>IF($B$7=0," ",VLOOKUP(A13,Codific!$I$159:$AC$801,11,FALSE))</f>
        <v>0</v>
      </c>
      <c r="I13" s="93" t="s">
        <v>660</v>
      </c>
      <c r="J13" s="294">
        <v>1</v>
      </c>
      <c r="K13" s="299" t="s">
        <v>3532</v>
      </c>
      <c r="L13" s="300"/>
      <c r="M13" s="300"/>
      <c r="N13" s="301"/>
    </row>
    <row r="14" spans="1:14" ht="35.1" customHeight="1" x14ac:dyDescent="0.2">
      <c r="A14" s="349"/>
      <c r="B14" s="305"/>
      <c r="C14" s="305"/>
      <c r="D14" s="306"/>
      <c r="E14" s="344"/>
      <c r="F14" s="345"/>
      <c r="G14" s="345"/>
      <c r="H14" s="345"/>
      <c r="I14" s="94" t="s">
        <v>659</v>
      </c>
      <c r="J14" s="172">
        <v>0</v>
      </c>
      <c r="K14" s="302"/>
      <c r="L14" s="303"/>
      <c r="M14" s="303"/>
      <c r="N14" s="304"/>
    </row>
    <row r="15" spans="1:14" ht="35.1" customHeight="1" thickBot="1" x14ac:dyDescent="0.25">
      <c r="A15" s="349"/>
      <c r="B15" s="305"/>
      <c r="C15" s="305"/>
      <c r="D15" s="306"/>
      <c r="E15" s="344"/>
      <c r="F15" s="345"/>
      <c r="G15" s="345"/>
      <c r="H15" s="345"/>
      <c r="I15" s="94" t="s">
        <v>661</v>
      </c>
      <c r="J15" s="130">
        <f>IF(J13="En Construcción","En Cosntrucción",J14/J13)</f>
        <v>0</v>
      </c>
      <c r="K15" s="302"/>
      <c r="L15" s="303"/>
      <c r="M15" s="303"/>
      <c r="N15" s="304"/>
    </row>
    <row r="16" spans="1:14" ht="35.1" customHeight="1" x14ac:dyDescent="0.2">
      <c r="A16" s="349" t="s">
        <v>1706</v>
      </c>
      <c r="B16" s="305" t="str">
        <f>IF($B$7=0," ",VLOOKUP(A16,Codific!$I$159:$AC$801,2,FALSE))</f>
        <v>Realizar   una (1) campaña anual de promoción y divulgación de la política pública para el sector LGTBI  en el departamento durante el periodo de gobierno</v>
      </c>
      <c r="C16" s="305"/>
      <c r="D16" s="306"/>
      <c r="E16" s="344" t="str">
        <f>IF($B$7=0," ",VLOOKUP(A16,Codific!$I$159:$AC$801,6,FALSE))</f>
        <v>Campaña de promoción</v>
      </c>
      <c r="F16" s="345" t="str">
        <f>IF($B$7=0," ",VLOOKUP(A16,Codific!$I$159:$AC$801,7,FALSE))</f>
        <v>número de campañas realizadas</v>
      </c>
      <c r="G16" s="345"/>
      <c r="H16" s="345">
        <f>IF($B$7=0," ",VLOOKUP(A16,Codific!$I$159:$AC$801,11,FALSE))</f>
        <v>0</v>
      </c>
      <c r="I16" s="94" t="s">
        <v>660</v>
      </c>
      <c r="J16" s="295">
        <v>1</v>
      </c>
      <c r="K16" s="299" t="s">
        <v>3532</v>
      </c>
      <c r="L16" s="300"/>
      <c r="M16" s="300"/>
      <c r="N16" s="301"/>
    </row>
    <row r="17" spans="1:14" ht="35.1" customHeight="1" x14ac:dyDescent="0.2">
      <c r="A17" s="349"/>
      <c r="B17" s="305"/>
      <c r="C17" s="305"/>
      <c r="D17" s="306"/>
      <c r="E17" s="344"/>
      <c r="F17" s="345"/>
      <c r="G17" s="345"/>
      <c r="H17" s="345"/>
      <c r="I17" s="94" t="s">
        <v>659</v>
      </c>
      <c r="J17" s="172">
        <v>0</v>
      </c>
      <c r="K17" s="302"/>
      <c r="L17" s="303"/>
      <c r="M17" s="303"/>
      <c r="N17" s="304"/>
    </row>
    <row r="18" spans="1:14" ht="35.1" customHeight="1" thickBot="1" x14ac:dyDescent="0.25">
      <c r="A18" s="349"/>
      <c r="B18" s="305"/>
      <c r="C18" s="305"/>
      <c r="D18" s="306"/>
      <c r="E18" s="344"/>
      <c r="F18" s="345"/>
      <c r="G18" s="345"/>
      <c r="H18" s="345"/>
      <c r="I18" s="94" t="s">
        <v>661</v>
      </c>
      <c r="J18" s="130">
        <f>IF(J16="En Construcción","En Cosntrucción",J17/J16)</f>
        <v>0</v>
      </c>
      <c r="K18" s="302"/>
      <c r="L18" s="303"/>
      <c r="M18" s="303"/>
      <c r="N18" s="304"/>
    </row>
    <row r="19" spans="1:14" ht="35.1" customHeight="1" x14ac:dyDescent="0.2">
      <c r="A19" s="349" t="s">
        <v>1708</v>
      </c>
      <c r="B19" s="305" t="str">
        <f>IF($B$7=0," ",VLOOKUP(A19,Codific!$I$159:$AC$801,2,FALSE))</f>
        <v>Aplicar la caja de herramientas metodológica con enfoque diferencial y garantía de derechos para el funcionamiento de las instancias y mecanismos de concertación en el departamento, al 2015.</v>
      </c>
      <c r="C19" s="305"/>
      <c r="D19" s="306"/>
      <c r="E19" s="344" t="str">
        <f>IF($B$7=0," ",VLOOKUP(A19,Codific!$I$159:$AC$801,6,FALSE))</f>
        <v>caja de herramientas metodologica aplicándose</v>
      </c>
      <c r="F19" s="345" t="str">
        <f>IF($B$7=0," ",VLOOKUP(A19,Codific!$I$159:$AC$801,7,FALSE))</f>
        <v>No de CHEDGDA</v>
      </c>
      <c r="G19" s="345"/>
      <c r="H19" s="345">
        <f>IF($B$7=0," ",VLOOKUP(A19,Codific!$I$159:$AC$801,11,FALSE))</f>
        <v>0</v>
      </c>
      <c r="I19" s="94" t="s">
        <v>660</v>
      </c>
      <c r="J19" s="295">
        <v>0</v>
      </c>
      <c r="K19" s="299" t="s">
        <v>3532</v>
      </c>
      <c r="L19" s="300"/>
      <c r="M19" s="300"/>
      <c r="N19" s="301"/>
    </row>
    <row r="20" spans="1:14" ht="35.1" customHeight="1" x14ac:dyDescent="0.2">
      <c r="A20" s="349"/>
      <c r="B20" s="305"/>
      <c r="C20" s="305"/>
      <c r="D20" s="306"/>
      <c r="E20" s="344"/>
      <c r="F20" s="345"/>
      <c r="G20" s="345"/>
      <c r="H20" s="345"/>
      <c r="I20" s="94" t="s">
        <v>659</v>
      </c>
      <c r="J20" s="172">
        <v>0</v>
      </c>
      <c r="K20" s="302"/>
      <c r="L20" s="303"/>
      <c r="M20" s="303"/>
      <c r="N20" s="304"/>
    </row>
    <row r="21" spans="1:14" ht="35.1" customHeight="1" thickBot="1" x14ac:dyDescent="0.25">
      <c r="A21" s="349"/>
      <c r="B21" s="305"/>
      <c r="C21" s="305"/>
      <c r="D21" s="306"/>
      <c r="E21" s="344"/>
      <c r="F21" s="345"/>
      <c r="G21" s="345"/>
      <c r="H21" s="345"/>
      <c r="I21" s="94" t="s">
        <v>661</v>
      </c>
      <c r="J21" s="130" t="e">
        <f>IF(J19="En Construcción","En Cosntrucción",J20/J19)</f>
        <v>#DIV/0!</v>
      </c>
      <c r="K21" s="302"/>
      <c r="L21" s="303"/>
      <c r="M21" s="303"/>
      <c r="N21" s="304"/>
    </row>
    <row r="22" spans="1:14" ht="35.1" customHeight="1" x14ac:dyDescent="0.2">
      <c r="A22" s="349" t="s">
        <v>1710</v>
      </c>
      <c r="B22" s="305" t="str">
        <f>IF($B$7=0," ",VLOOKUP(A22,Codific!$I$159:$AC$801,2,FALSE))</f>
        <v xml:space="preserve"> Realizar  una(1) Asamblea ciudadana consultiva departamental LGTBI con enfoque diferencial en el año 2015</v>
      </c>
      <c r="C22" s="305"/>
      <c r="D22" s="306"/>
      <c r="E22" s="344" t="str">
        <f>IF($B$7=0," ",VLOOKUP(A22,Codific!$I$159:$AC$801,6,FALSE))</f>
        <v>Asamblea ciudadana</v>
      </c>
      <c r="F22" s="345" t="str">
        <f>IF($B$7=0," ",VLOOKUP(A22,Codific!$I$159:$AC$801,7,FALSE))</f>
        <v>número de asambleas realizadas</v>
      </c>
      <c r="G22" s="345"/>
      <c r="H22" s="345">
        <f>IF($B$7=0," ",VLOOKUP(A22,Codific!$I$159:$AC$801,11,FALSE))</f>
        <v>0</v>
      </c>
      <c r="I22" s="94" t="s">
        <v>660</v>
      </c>
      <c r="J22" s="295">
        <v>0</v>
      </c>
      <c r="K22" s="299" t="s">
        <v>3510</v>
      </c>
      <c r="L22" s="300"/>
      <c r="M22" s="300"/>
      <c r="N22" s="301"/>
    </row>
    <row r="23" spans="1:14" ht="35.1" customHeight="1" x14ac:dyDescent="0.2">
      <c r="A23" s="349"/>
      <c r="B23" s="305"/>
      <c r="C23" s="305"/>
      <c r="D23" s="306"/>
      <c r="E23" s="344"/>
      <c r="F23" s="345"/>
      <c r="G23" s="345"/>
      <c r="H23" s="345"/>
      <c r="I23" s="94" t="s">
        <v>659</v>
      </c>
      <c r="J23" s="172">
        <v>0</v>
      </c>
      <c r="K23" s="302"/>
      <c r="L23" s="303"/>
      <c r="M23" s="303"/>
      <c r="N23" s="304"/>
    </row>
    <row r="24" spans="1:14" ht="35.1" customHeight="1" thickBot="1" x14ac:dyDescent="0.25">
      <c r="A24" s="349"/>
      <c r="B24" s="305"/>
      <c r="C24" s="305"/>
      <c r="D24" s="306"/>
      <c r="E24" s="344"/>
      <c r="F24" s="345"/>
      <c r="G24" s="345"/>
      <c r="H24" s="345"/>
      <c r="I24" s="94" t="s">
        <v>661</v>
      </c>
      <c r="J24" s="130" t="e">
        <f>IF(J22="En Construcción","En Cosntrucción",J23/J22)</f>
        <v>#DIV/0!</v>
      </c>
      <c r="K24" s="302"/>
      <c r="L24" s="303"/>
      <c r="M24" s="303"/>
      <c r="N24" s="304"/>
    </row>
    <row r="25" spans="1:14" ht="35.1" customHeight="1" x14ac:dyDescent="0.2">
      <c r="A25" s="349" t="s">
        <v>1712</v>
      </c>
      <c r="B25" s="305" t="str">
        <f>IF($B$7=0," ",VLOOKUP(A25,Codific!$I$159:$AC$801,2,FALSE))</f>
        <v>Instalar formalmente en el año 2015 la Mesa de Trabajo Institucional LGTBI con enfoque diferencial</v>
      </c>
      <c r="C25" s="305"/>
      <c r="D25" s="306"/>
      <c r="E25" s="344" t="str">
        <f>IF($B$7=0," ",VLOOKUP(A25,Codific!$I$159:$AC$801,6,FALSE))</f>
        <v>Mesa de Trabajo interinstitucional</v>
      </c>
      <c r="F25" s="345" t="str">
        <f>IF($B$7=0," ",VLOOKUP(A25,Codific!$I$159:$AC$801,7,FALSE))</f>
        <v>Mesa instalada</v>
      </c>
      <c r="G25" s="345"/>
      <c r="H25" s="345">
        <f>IF($B$7=0," ",VLOOKUP(A25,Codific!$I$159:$AC$801,11,FALSE))</f>
        <v>0</v>
      </c>
      <c r="I25" s="94" t="s">
        <v>660</v>
      </c>
      <c r="J25" s="295">
        <v>0</v>
      </c>
      <c r="K25" s="299" t="s">
        <v>3510</v>
      </c>
      <c r="L25" s="300"/>
      <c r="M25" s="300"/>
      <c r="N25" s="301"/>
    </row>
    <row r="26" spans="1:14" ht="35.1" customHeight="1" x14ac:dyDescent="0.2">
      <c r="A26" s="349"/>
      <c r="B26" s="305"/>
      <c r="C26" s="305"/>
      <c r="D26" s="306"/>
      <c r="E26" s="344"/>
      <c r="F26" s="345"/>
      <c r="G26" s="345"/>
      <c r="H26" s="345"/>
      <c r="I26" s="94" t="s">
        <v>659</v>
      </c>
      <c r="J26" s="172">
        <v>0</v>
      </c>
      <c r="K26" s="302"/>
      <c r="L26" s="303"/>
      <c r="M26" s="303"/>
      <c r="N26" s="304"/>
    </row>
    <row r="27" spans="1:14" ht="35.1" customHeight="1" thickBot="1" x14ac:dyDescent="0.25">
      <c r="A27" s="352"/>
      <c r="B27" s="307"/>
      <c r="C27" s="307"/>
      <c r="D27" s="308"/>
      <c r="E27" s="351"/>
      <c r="F27" s="347"/>
      <c r="G27" s="347"/>
      <c r="H27" s="347"/>
      <c r="I27" s="95" t="s">
        <v>661</v>
      </c>
      <c r="J27" s="131" t="e">
        <f>IF(J25="En Construcción","En Cosntrucción",J26/J25)</f>
        <v>#DIV/0!</v>
      </c>
      <c r="K27" s="302"/>
      <c r="L27" s="303"/>
      <c r="M27" s="303"/>
      <c r="N27" s="304"/>
    </row>
    <row r="28" spans="1:14" ht="35.1" customHeight="1" x14ac:dyDescent="0.2">
      <c r="A28" s="348" t="s">
        <v>801</v>
      </c>
      <c r="B28" s="342" t="str">
        <f>IF($B$7=0," ",VLOOKUP(A28,Codific!$I$159:$AC$801,2,FALSE))</f>
        <v xml:space="preserve"> Realizar  una(1) Asamblea ciudadana consultiva departamental de Mujeres con enfoque diferencial en el año 2015</v>
      </c>
      <c r="C28" s="342"/>
      <c r="D28" s="343"/>
      <c r="E28" s="350" t="str">
        <f>IF($B$7=0," ",VLOOKUP(A28,Codific!$I$159:$AC$801,6,FALSE))</f>
        <v>Asamblea ciudadana</v>
      </c>
      <c r="F28" s="346" t="str">
        <f>IF($B$7=0," ",VLOOKUP(A28,Codific!$I$159:$AC$801,7,FALSE))</f>
        <v>número de asambleas realizadas</v>
      </c>
      <c r="G28" s="346"/>
      <c r="H28" s="346">
        <f>IF($B$7=0," ",VLOOKUP(A28,Codific!$I$159:$AC$801,11,FALSE))</f>
        <v>0</v>
      </c>
      <c r="I28" s="93" t="s">
        <v>660</v>
      </c>
      <c r="J28" s="295">
        <v>0</v>
      </c>
      <c r="K28" s="299" t="s">
        <v>3510</v>
      </c>
      <c r="L28" s="300"/>
      <c r="M28" s="300"/>
      <c r="N28" s="301"/>
    </row>
    <row r="29" spans="1:14" ht="35.1" customHeight="1" x14ac:dyDescent="0.2">
      <c r="A29" s="349"/>
      <c r="B29" s="305"/>
      <c r="C29" s="305"/>
      <c r="D29" s="306"/>
      <c r="E29" s="344"/>
      <c r="F29" s="345"/>
      <c r="G29" s="345"/>
      <c r="H29" s="345"/>
      <c r="I29" s="94" t="s">
        <v>659</v>
      </c>
      <c r="J29" s="258">
        <v>0</v>
      </c>
      <c r="K29" s="302"/>
      <c r="L29" s="303"/>
      <c r="M29" s="303"/>
      <c r="N29" s="304"/>
    </row>
    <row r="30" spans="1:14" ht="35.1" customHeight="1" x14ac:dyDescent="0.2">
      <c r="A30" s="349"/>
      <c r="B30" s="305"/>
      <c r="C30" s="305"/>
      <c r="D30" s="306"/>
      <c r="E30" s="344"/>
      <c r="F30" s="345"/>
      <c r="G30" s="345"/>
      <c r="H30" s="345"/>
      <c r="I30" s="94" t="s">
        <v>661</v>
      </c>
      <c r="J30" s="130" t="e">
        <f>IF(J28="En Construcción","En Cosntrucción",J29/J28)</f>
        <v>#DIV/0!</v>
      </c>
      <c r="K30" s="302"/>
      <c r="L30" s="303"/>
      <c r="M30" s="303"/>
      <c r="N30" s="304"/>
    </row>
    <row r="31" spans="1:14" ht="17.25" thickBot="1" x14ac:dyDescent="0.25">
      <c r="E31" s="102"/>
      <c r="F31" s="102"/>
    </row>
    <row r="32" spans="1:14" ht="25.5" customHeight="1" x14ac:dyDescent="0.2">
      <c r="A32" s="310" t="s">
        <v>1807</v>
      </c>
      <c r="B32" s="311"/>
      <c r="C32" s="312"/>
      <c r="D32" s="320" t="str">
        <f>RECURxSUBPR!D70</f>
        <v>LUZ ADRIANA LONDOÑO RAMIREZ</v>
      </c>
      <c r="E32" s="309"/>
      <c r="F32" s="309"/>
      <c r="G32" s="125"/>
      <c r="H32" s="309" t="str">
        <f>RECURxSUBPR!G70</f>
        <v>SECRETARIA DE DESPACHO</v>
      </c>
      <c r="I32" s="309"/>
      <c r="J32" s="309"/>
      <c r="K32" s="125"/>
      <c r="L32" s="318"/>
      <c r="M32" s="318"/>
      <c r="N32" s="319"/>
    </row>
    <row r="33" spans="1:14" ht="17.25" thickBot="1" x14ac:dyDescent="0.25">
      <c r="A33" s="313"/>
      <c r="B33" s="314"/>
      <c r="C33" s="315"/>
      <c r="D33" s="321" t="s">
        <v>632</v>
      </c>
      <c r="E33" s="316"/>
      <c r="F33" s="316"/>
      <c r="G33" s="34"/>
      <c r="H33" s="298" t="s">
        <v>1805</v>
      </c>
      <c r="I33" s="298"/>
      <c r="J33" s="298"/>
      <c r="K33" s="34"/>
      <c r="L33" s="316" t="s">
        <v>1806</v>
      </c>
      <c r="M33" s="316"/>
      <c r="N33" s="317"/>
    </row>
    <row r="34" spans="1:14" ht="17.25" thickBot="1" x14ac:dyDescent="0.25">
      <c r="A34" s="36"/>
      <c r="B34" s="148"/>
      <c r="C34" s="148"/>
      <c r="D34" s="148"/>
    </row>
    <row r="35" spans="1:14" ht="25.5" customHeight="1" x14ac:dyDescent="0.2">
      <c r="A35" s="310" t="s">
        <v>1808</v>
      </c>
      <c r="B35" s="311"/>
      <c r="C35" s="312"/>
      <c r="D35" s="320" t="str">
        <f>RECURxSUBPR!D73</f>
        <v>FRANCISCO JAVIER GOMEZ RIOS</v>
      </c>
      <c r="E35" s="309"/>
      <c r="F35" s="309"/>
      <c r="G35" s="125"/>
      <c r="H35" s="309" t="str">
        <f>RECURxSUBPR!G73</f>
        <v>PROFESIONAL</v>
      </c>
      <c r="I35" s="309"/>
      <c r="J35" s="309"/>
      <c r="K35" s="125"/>
      <c r="L35" s="318"/>
      <c r="M35" s="318"/>
      <c r="N35" s="319"/>
    </row>
    <row r="36" spans="1:14" ht="17.25" thickBot="1" x14ac:dyDescent="0.25">
      <c r="A36" s="313"/>
      <c r="B36" s="314"/>
      <c r="C36" s="315"/>
      <c r="D36" s="321" t="s">
        <v>632</v>
      </c>
      <c r="E36" s="316"/>
      <c r="F36" s="316"/>
      <c r="G36" s="34"/>
      <c r="H36" s="298" t="s">
        <v>1805</v>
      </c>
      <c r="I36" s="298"/>
      <c r="J36" s="298"/>
      <c r="K36" s="34"/>
      <c r="L36" s="316" t="s">
        <v>1806</v>
      </c>
      <c r="M36" s="316"/>
      <c r="N36" s="317"/>
    </row>
  </sheetData>
  <sheetProtection password="C8A9" sheet="1" objects="1" scenarios="1"/>
  <mergeCells count="71">
    <mergeCell ref="A13:A15"/>
    <mergeCell ref="H22:H24"/>
    <mergeCell ref="E16:E18"/>
    <mergeCell ref="H13:H15"/>
    <mergeCell ref="A22:A24"/>
    <mergeCell ref="E22:E24"/>
    <mergeCell ref="A19:A21"/>
    <mergeCell ref="E13:E15"/>
    <mergeCell ref="A16:A18"/>
    <mergeCell ref="B22:D24"/>
    <mergeCell ref="A1:D1"/>
    <mergeCell ref="A2:D3"/>
    <mergeCell ref="L1:N1"/>
    <mergeCell ref="L2:N2"/>
    <mergeCell ref="L3:N3"/>
    <mergeCell ref="J3:K3"/>
    <mergeCell ref="F2:I2"/>
    <mergeCell ref="E3:I3"/>
    <mergeCell ref="K22:N24"/>
    <mergeCell ref="F22:G24"/>
    <mergeCell ref="H28:H30"/>
    <mergeCell ref="L32:N32"/>
    <mergeCell ref="A32:C33"/>
    <mergeCell ref="D32:F32"/>
    <mergeCell ref="D33:F33"/>
    <mergeCell ref="F25:G27"/>
    <mergeCell ref="A28:A30"/>
    <mergeCell ref="B28:D30"/>
    <mergeCell ref="E28:E30"/>
    <mergeCell ref="F28:G30"/>
    <mergeCell ref="E25:E27"/>
    <mergeCell ref="A25:A27"/>
    <mergeCell ref="L33:N33"/>
    <mergeCell ref="H25:H27"/>
    <mergeCell ref="K13:N15"/>
    <mergeCell ref="B13:D15"/>
    <mergeCell ref="B16:D18"/>
    <mergeCell ref="B19:D21"/>
    <mergeCell ref="E19:E21"/>
    <mergeCell ref="K16:N18"/>
    <mergeCell ref="H19:H21"/>
    <mergeCell ref="F19:G21"/>
    <mergeCell ref="F13:G15"/>
    <mergeCell ref="H16:H18"/>
    <mergeCell ref="F16:G18"/>
    <mergeCell ref="K19:N21"/>
    <mergeCell ref="A4:D4"/>
    <mergeCell ref="B12:D12"/>
    <mergeCell ref="A11:N11"/>
    <mergeCell ref="K12:N12"/>
    <mergeCell ref="C9:F9"/>
    <mergeCell ref="L4:N4"/>
    <mergeCell ref="J8:N8"/>
    <mergeCell ref="J7:N7"/>
    <mergeCell ref="F12:G12"/>
    <mergeCell ref="J6:N6"/>
    <mergeCell ref="C7:F7"/>
    <mergeCell ref="C6:F6"/>
    <mergeCell ref="C8:F8"/>
    <mergeCell ref="A35:C36"/>
    <mergeCell ref="L36:N36"/>
    <mergeCell ref="L35:N35"/>
    <mergeCell ref="D35:F35"/>
    <mergeCell ref="D36:F36"/>
    <mergeCell ref="H35:J35"/>
    <mergeCell ref="H36:J36"/>
    <mergeCell ref="H33:J33"/>
    <mergeCell ref="K28:N30"/>
    <mergeCell ref="B25:D27"/>
    <mergeCell ref="K25:N27"/>
    <mergeCell ref="H32:J32"/>
  </mergeCells>
  <phoneticPr fontId="2" type="noConversion"/>
  <conditionalFormatting sqref="J15 J18 J21 J24 J27 J29:J30">
    <cfRule type="cellIs" dxfId="8" priority="76" stopIfTrue="1" operator="lessThanOrEqual">
      <formula>50%</formula>
    </cfRule>
    <cfRule type="cellIs" dxfId="7" priority="77" stopIfTrue="1" operator="between">
      <formula>50.00000001%</formula>
      <formula>80%</formula>
    </cfRule>
    <cfRule type="cellIs" dxfId="6" priority="79" stopIfTrue="1" operator="greaterThan">
      <formula>80%</formula>
    </cfRule>
  </conditionalFormatting>
  <dataValidations count="6">
    <dataValidation type="list" allowBlank="1" showInputMessage="1" showErrorMessage="1" sqref="I7">
      <formula1>CódProg</formula1>
    </dataValidation>
    <dataValidation type="list" allowBlank="1" showInputMessage="1" showErrorMessage="1" sqref="I8">
      <formula1>CódSubProg</formula1>
    </dataValidation>
    <dataValidation type="list" allowBlank="1" showInputMessage="1" showErrorMessage="1" sqref="B9">
      <formula1>CódOBES</formula1>
    </dataValidation>
    <dataValidation type="list" allowBlank="1" showInputMessage="1" showErrorMessage="1" sqref="B8">
      <formula1>CódEjes</formula1>
    </dataValidation>
    <dataValidation type="list" allowBlank="1" showInputMessage="1" showErrorMessage="1" sqref="B7">
      <formula1>CódEntid</formula1>
    </dataValidation>
    <dataValidation type="list" allowBlank="1" errorTitle="No existe" error="Este código no existe." promptTitle="Seleccionar código" prompt="Por favor, seleccione un código de los desplegados en el listado." sqref="A13:A30">
      <formula1>CódMePro</formula1>
    </dataValidation>
  </dataValidations>
  <printOptions horizontalCentered="1"/>
  <pageMargins left="1.1811023622047245" right="0.19685039370078741" top="0.19685039370078741" bottom="0.19685039370078741" header="0" footer="0"/>
  <pageSetup paperSize="5" scale="50" orientation="landscape" horizontalDpi="4294967295" verticalDpi="4294967295" r:id="rId1"/>
  <headerFooter alignWithMargins="0"/>
  <drawing r:id="rId2"/>
  <legacyDrawing r:id="rId3"/>
  <oleObjects>
    <mc:AlternateContent xmlns:mc="http://schemas.openxmlformats.org/markup-compatibility/2006">
      <mc:Choice Requires="x14">
        <oleObject progId="Word.Picture.8" shapeId="1029" r:id="rId4">
          <objectPr defaultSize="0" autoPict="0" r:id="rId5">
            <anchor moveWithCells="1" sizeWithCells="1">
              <from>
                <xdr:col>2</xdr:col>
                <xdr:colOff>819150</xdr:colOff>
                <xdr:row>1</xdr:row>
                <xdr:rowOff>9525</xdr:rowOff>
              </from>
              <to>
                <xdr:col>2</xdr:col>
                <xdr:colOff>1590675</xdr:colOff>
                <xdr:row>3</xdr:row>
                <xdr:rowOff>0</xdr:rowOff>
              </to>
            </anchor>
          </objectPr>
        </oleObject>
      </mc:Choice>
      <mc:Fallback>
        <oleObject progId="Word.Picture.8"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topLeftCell="A34" zoomScale="52" zoomScaleNormal="52" workbookViewId="0">
      <selection activeCell="O30" sqref="O30"/>
    </sheetView>
  </sheetViews>
  <sheetFormatPr baseColWidth="10" defaultColWidth="11.42578125" defaultRowHeight="12.75" x14ac:dyDescent="0.2"/>
  <cols>
    <col min="1" max="1" width="11.7109375" style="99" customWidth="1"/>
    <col min="2" max="2" width="30.7109375" style="99" customWidth="1"/>
    <col min="3" max="3" width="21.140625" style="99" customWidth="1"/>
    <col min="4" max="11" width="25.7109375" style="99" customWidth="1"/>
    <col min="12" max="16384" width="11.42578125" style="99"/>
  </cols>
  <sheetData>
    <row r="1" spans="1:11" ht="25.5" customHeight="1" x14ac:dyDescent="0.2">
      <c r="A1" s="353" t="s">
        <v>640</v>
      </c>
      <c r="B1" s="354"/>
      <c r="C1" s="354"/>
      <c r="D1" s="355"/>
      <c r="E1" s="424"/>
      <c r="F1" s="425"/>
      <c r="G1" s="425"/>
      <c r="H1" s="425"/>
      <c r="I1" s="426"/>
      <c r="J1" s="427" t="str">
        <f>METPROD!L1</f>
        <v>Código: FO-M1-P1-02</v>
      </c>
      <c r="K1" s="428"/>
    </row>
    <row r="2" spans="1:11" ht="25.5" customHeight="1" x14ac:dyDescent="0.2">
      <c r="A2" s="356"/>
      <c r="B2" s="357"/>
      <c r="C2" s="357"/>
      <c r="D2" s="429"/>
      <c r="E2" s="149"/>
      <c r="F2" s="363" t="s">
        <v>2902</v>
      </c>
      <c r="G2" s="363"/>
      <c r="H2" s="126">
        <f>METPROD!J2</f>
        <v>2016</v>
      </c>
      <c r="I2" s="150"/>
      <c r="J2" s="414" t="str">
        <f>METPROD!L2</f>
        <v>Versión: 2</v>
      </c>
      <c r="K2" s="415"/>
    </row>
    <row r="3" spans="1:11" ht="25.5" customHeight="1" x14ac:dyDescent="0.2">
      <c r="A3" s="356"/>
      <c r="B3" s="357"/>
      <c r="C3" s="357"/>
      <c r="D3" s="429"/>
      <c r="E3" s="423" t="s">
        <v>2904</v>
      </c>
      <c r="F3" s="363"/>
      <c r="G3" s="363"/>
      <c r="H3" s="363"/>
      <c r="I3" s="151">
        <f>METPROD!J3</f>
        <v>20160101</v>
      </c>
      <c r="J3" s="414" t="str">
        <f>METPROD!L3</f>
        <v xml:space="preserve">Fecha de Aprobación:  </v>
      </c>
      <c r="K3" s="415"/>
    </row>
    <row r="4" spans="1:11" ht="25.5" customHeight="1" thickBot="1" x14ac:dyDescent="0.25">
      <c r="A4" s="322" t="s">
        <v>641</v>
      </c>
      <c r="B4" s="416"/>
      <c r="C4" s="316"/>
      <c r="D4" s="417"/>
      <c r="E4" s="418"/>
      <c r="F4" s="419"/>
      <c r="G4" s="419"/>
      <c r="H4" s="419"/>
      <c r="I4" s="420"/>
      <c r="J4" s="421" t="str">
        <f>METPROD!L4</f>
        <v xml:space="preserve">Página  </v>
      </c>
      <c r="K4" s="422"/>
    </row>
    <row r="5" spans="1:11" ht="18.75" thickBot="1" x14ac:dyDescent="0.25">
      <c r="A5" s="100"/>
      <c r="B5" s="152"/>
      <c r="C5" s="35"/>
      <c r="D5" s="35"/>
      <c r="E5" s="101"/>
      <c r="F5" s="101"/>
      <c r="G5" s="101"/>
      <c r="H5" s="101"/>
      <c r="I5" s="101"/>
      <c r="J5" s="102"/>
      <c r="K5" s="102"/>
    </row>
    <row r="6" spans="1:11" ht="17.25" thickBot="1" x14ac:dyDescent="0.25">
      <c r="A6" s="103" t="s">
        <v>1809</v>
      </c>
      <c r="B6" s="104" t="s">
        <v>631</v>
      </c>
      <c r="C6" s="366" t="s">
        <v>1810</v>
      </c>
      <c r="D6" s="366"/>
      <c r="E6" s="366"/>
      <c r="F6" s="367"/>
      <c r="G6" s="164" t="s">
        <v>1809</v>
      </c>
      <c r="H6" s="128" t="s">
        <v>631</v>
      </c>
      <c r="I6" s="372" t="s">
        <v>1810</v>
      </c>
      <c r="J6" s="373"/>
      <c r="K6" s="374"/>
    </row>
    <row r="7" spans="1:11" ht="36.75" customHeight="1" x14ac:dyDescent="0.2">
      <c r="A7" s="105" t="str">
        <f>METPROD!A7</f>
        <v>Entidad</v>
      </c>
      <c r="B7" s="106">
        <f>METPROD!B7</f>
        <v>1134</v>
      </c>
      <c r="C7" s="368" t="str">
        <f>METPROD!C7:F7</f>
        <v>SECRETARIA DE LA MUJER, EQUIDAD DE GENERO Y DIVERSIDAD SEXUAL</v>
      </c>
      <c r="D7" s="368"/>
      <c r="E7" s="368"/>
      <c r="F7" s="369"/>
      <c r="G7" s="165" t="str">
        <f>METPROD!H7</f>
        <v>Programa</v>
      </c>
      <c r="H7" s="92">
        <f>METPROD!I7</f>
        <v>221</v>
      </c>
      <c r="I7" s="393" t="str">
        <f>METPROD!J7</f>
        <v>Política social incluyente y participativa</v>
      </c>
      <c r="J7" s="394"/>
      <c r="K7" s="395"/>
    </row>
    <row r="8" spans="1:11" ht="36.75" customHeight="1" thickBot="1" x14ac:dyDescent="0.25">
      <c r="A8" s="167" t="str">
        <f>METPROD!A8</f>
        <v>Eje</v>
      </c>
      <c r="B8" s="166">
        <f>METPROD!B8</f>
        <v>2</v>
      </c>
      <c r="C8" s="370" t="str">
        <f>METPROD!C8:F8</f>
        <v>Unidos por una sociedad incluyente y equitativa; hagámoslo bién.</v>
      </c>
      <c r="D8" s="370"/>
      <c r="E8" s="370"/>
      <c r="F8" s="371"/>
      <c r="G8" s="124" t="s">
        <v>1811</v>
      </c>
      <c r="H8" s="179">
        <f>METPROD!I8</f>
        <v>22101</v>
      </c>
      <c r="I8" s="396" t="str">
        <f>METPROD!J8</f>
        <v>Instancias y mecanismos de concertación y políticas públicas</v>
      </c>
      <c r="J8" s="316"/>
      <c r="K8" s="317"/>
    </row>
    <row r="9" spans="1:11" ht="36.75" thickBot="1" x14ac:dyDescent="0.25">
      <c r="A9" s="107" t="str">
        <f>METPROD!A9</f>
        <v>Objetivo Específico</v>
      </c>
      <c r="B9" s="108">
        <f>METPROD!B9</f>
        <v>22</v>
      </c>
      <c r="C9" s="401" t="str">
        <f>METPROD!C9</f>
        <v>Promover la organización social, la participación ciudadana, la identidad regional del patrimonio cultural, en la implementación de políticas públicas, basadas en el respeto por la diversidad étnica social y cultural; la garantía de derechos, acatamiento del DIH, la convivencia y la tolerancia, en el marco de una cultura de legalidad y equidad.</v>
      </c>
      <c r="D9" s="401"/>
      <c r="E9" s="401"/>
      <c r="F9" s="402"/>
      <c r="H9" s="163"/>
    </row>
    <row r="10" spans="1:11" ht="17.25" thickBot="1" x14ac:dyDescent="0.25">
      <c r="A10" s="37"/>
      <c r="B10" s="37"/>
      <c r="C10" s="37"/>
      <c r="D10" s="35"/>
      <c r="E10" s="102"/>
      <c r="F10" s="102"/>
      <c r="G10" s="102"/>
      <c r="J10" s="109"/>
      <c r="K10" s="35"/>
    </row>
    <row r="11" spans="1:11" ht="29.25" customHeight="1" thickBot="1" x14ac:dyDescent="0.25">
      <c r="A11" s="381" t="s">
        <v>2903</v>
      </c>
      <c r="B11" s="382"/>
      <c r="C11" s="382"/>
      <c r="D11" s="382"/>
      <c r="E11" s="382"/>
      <c r="F11" s="382"/>
      <c r="G11" s="382"/>
      <c r="H11" s="382"/>
      <c r="I11" s="382"/>
      <c r="J11" s="382"/>
      <c r="K11" s="383"/>
    </row>
    <row r="12" spans="1:11" ht="50.25" thickBot="1" x14ac:dyDescent="0.25">
      <c r="A12" s="103" t="s">
        <v>631</v>
      </c>
      <c r="B12" s="110" t="s">
        <v>1810</v>
      </c>
      <c r="C12" s="128" t="s">
        <v>1820</v>
      </c>
      <c r="D12" s="129" t="s">
        <v>634</v>
      </c>
      <c r="E12" s="110" t="s">
        <v>646</v>
      </c>
      <c r="F12" s="128" t="s">
        <v>647</v>
      </c>
      <c r="G12" s="128" t="s">
        <v>648</v>
      </c>
      <c r="H12" s="128" t="s">
        <v>649</v>
      </c>
      <c r="I12" s="128" t="s">
        <v>650</v>
      </c>
      <c r="J12" s="128" t="s">
        <v>666</v>
      </c>
      <c r="K12" s="129" t="s">
        <v>651</v>
      </c>
    </row>
    <row r="13" spans="1:11" ht="18.75" customHeight="1" x14ac:dyDescent="0.2">
      <c r="A13" s="375" t="s">
        <v>1704</v>
      </c>
      <c r="B13" s="378" t="str">
        <f>IF($B$7=0," ",VLOOKUP(A13,Codific!$I$165:$AC$801,2,FALSE))</f>
        <v>Realizar   una (1) campaña anual de promoción y divulgación de la política pública para las mujeres vallecaucanas en el departamento durante el periodo de gobierno</v>
      </c>
      <c r="C13" s="111" t="s">
        <v>1814</v>
      </c>
      <c r="D13" s="112">
        <f>SUM(E13:K13)</f>
        <v>0</v>
      </c>
      <c r="E13" s="257">
        <v>0</v>
      </c>
      <c r="F13" s="257"/>
      <c r="G13" s="257"/>
      <c r="H13" s="257"/>
      <c r="I13" s="263"/>
      <c r="J13" s="257"/>
      <c r="K13" s="180"/>
    </row>
    <row r="14" spans="1:11" ht="16.5" x14ac:dyDescent="0.2">
      <c r="A14" s="376"/>
      <c r="B14" s="379"/>
      <c r="C14" s="113" t="s">
        <v>1815</v>
      </c>
      <c r="D14" s="114">
        <f>SUM(E14:K14)</f>
        <v>13000000</v>
      </c>
      <c r="E14" s="176">
        <v>13000000</v>
      </c>
      <c r="F14" s="97"/>
      <c r="G14" s="97"/>
      <c r="H14" s="97"/>
      <c r="I14" s="97"/>
      <c r="J14" s="97"/>
      <c r="K14" s="98"/>
    </row>
    <row r="15" spans="1:11" ht="16.5" x14ac:dyDescent="0.2">
      <c r="A15" s="376"/>
      <c r="B15" s="379"/>
      <c r="C15" s="113" t="s">
        <v>2894</v>
      </c>
      <c r="D15" s="115" t="e">
        <f t="shared" ref="D15:K15" si="0">IF(D14=0,0,+D14/D13)</f>
        <v>#DIV/0!</v>
      </c>
      <c r="E15" s="177" t="e">
        <f>IF(E14=0,0,+E14/#REF!)</f>
        <v>#REF!</v>
      </c>
      <c r="F15" s="116">
        <f t="shared" si="0"/>
        <v>0</v>
      </c>
      <c r="G15" s="116">
        <f t="shared" si="0"/>
        <v>0</v>
      </c>
      <c r="H15" s="116">
        <f t="shared" si="0"/>
        <v>0</v>
      </c>
      <c r="I15" s="116">
        <f>IF(I14=0,0,+I14/E13)</f>
        <v>0</v>
      </c>
      <c r="J15" s="116">
        <f t="shared" si="0"/>
        <v>0</v>
      </c>
      <c r="K15" s="115">
        <f t="shared" si="0"/>
        <v>0</v>
      </c>
    </row>
    <row r="16" spans="1:11" ht="16.5" x14ac:dyDescent="0.2">
      <c r="A16" s="376"/>
      <c r="B16" s="379"/>
      <c r="C16" s="113" t="s">
        <v>1816</v>
      </c>
      <c r="D16" s="114">
        <f>SUM(E16:K16)</f>
        <v>0</v>
      </c>
      <c r="E16" s="176">
        <v>0</v>
      </c>
      <c r="F16" s="97"/>
      <c r="G16" s="97"/>
      <c r="H16" s="97"/>
      <c r="I16" s="97"/>
      <c r="J16" s="97"/>
      <c r="K16" s="98"/>
    </row>
    <row r="17" spans="1:11" ht="16.5" x14ac:dyDescent="0.2">
      <c r="A17" s="376"/>
      <c r="B17" s="379"/>
      <c r="C17" s="113" t="s">
        <v>2895</v>
      </c>
      <c r="D17" s="115">
        <f>IF(D16=0,0,+D16/D13)</f>
        <v>0</v>
      </c>
      <c r="E17" s="177">
        <f>IF(E16=0,0,+E16/#REF!)</f>
        <v>0</v>
      </c>
      <c r="F17" s="116">
        <f t="shared" ref="F17:K17" si="1">IF(F16=0,0,+F16/F13)</f>
        <v>0</v>
      </c>
      <c r="G17" s="116">
        <f t="shared" si="1"/>
        <v>0</v>
      </c>
      <c r="H17" s="116">
        <f t="shared" si="1"/>
        <v>0</v>
      </c>
      <c r="I17" s="116">
        <f>IF(I16=0,0,+I16/E13)</f>
        <v>0</v>
      </c>
      <c r="J17" s="116">
        <f t="shared" si="1"/>
        <v>0</v>
      </c>
      <c r="K17" s="115">
        <f t="shared" si="1"/>
        <v>0</v>
      </c>
    </row>
    <row r="18" spans="1:11" ht="16.5" x14ac:dyDescent="0.2">
      <c r="A18" s="376"/>
      <c r="B18" s="379"/>
      <c r="C18" s="117" t="s">
        <v>1818</v>
      </c>
      <c r="D18" s="114">
        <f>SUM(E18:K18)</f>
        <v>0</v>
      </c>
      <c r="E18" s="176">
        <v>0</v>
      </c>
      <c r="F18" s="97"/>
      <c r="G18" s="97"/>
      <c r="H18" s="97"/>
      <c r="I18" s="97">
        <v>0</v>
      </c>
      <c r="J18" s="97"/>
      <c r="K18" s="98"/>
    </row>
    <row r="19" spans="1:11" ht="17.25" thickBot="1" x14ac:dyDescent="0.25">
      <c r="A19" s="384"/>
      <c r="B19" s="380"/>
      <c r="C19" s="118" t="s">
        <v>2896</v>
      </c>
      <c r="D19" s="119">
        <f>IF(D18=0,0,+D18/D16)</f>
        <v>0</v>
      </c>
      <c r="E19" s="178">
        <f t="shared" ref="E19:K19" si="2">IF(E18=0,0,+E18/E16)</f>
        <v>0</v>
      </c>
      <c r="F19" s="120">
        <f t="shared" si="2"/>
        <v>0</v>
      </c>
      <c r="G19" s="120">
        <f t="shared" si="2"/>
        <v>0</v>
      </c>
      <c r="H19" s="120">
        <f t="shared" si="2"/>
        <v>0</v>
      </c>
      <c r="I19" s="120">
        <f t="shared" si="2"/>
        <v>0</v>
      </c>
      <c r="J19" s="120">
        <f t="shared" si="2"/>
        <v>0</v>
      </c>
      <c r="K19" s="119">
        <f t="shared" si="2"/>
        <v>0</v>
      </c>
    </row>
    <row r="20" spans="1:11" ht="18.75" customHeight="1" x14ac:dyDescent="0.2">
      <c r="A20" s="375" t="s">
        <v>1706</v>
      </c>
      <c r="B20" s="378" t="str">
        <f>IF($B$7=0," ",VLOOKUP(A20,Codific!$I$165:$AC$801,2,FALSE))</f>
        <v>Realizar   una (1) campaña anual de promoción y divulgación de la política pública para el sector LGTBI  en el departamento durante el periodo de gobierno</v>
      </c>
      <c r="C20" s="121" t="s">
        <v>1814</v>
      </c>
      <c r="D20" s="122">
        <f>SUM(E20:K20)</f>
        <v>0</v>
      </c>
      <c r="E20" s="257">
        <v>0</v>
      </c>
      <c r="F20" s="257"/>
      <c r="G20" s="257"/>
      <c r="H20" s="257"/>
      <c r="I20" s="263"/>
      <c r="J20" s="257"/>
      <c r="K20" s="180"/>
    </row>
    <row r="21" spans="1:11" ht="16.5" customHeight="1" x14ac:dyDescent="0.2">
      <c r="A21" s="376"/>
      <c r="B21" s="379"/>
      <c r="C21" s="113" t="s">
        <v>1815</v>
      </c>
      <c r="D21" s="114">
        <f>SUM(E21:K21)</f>
        <v>7000000</v>
      </c>
      <c r="E21" s="96">
        <v>7000000</v>
      </c>
      <c r="F21" s="97"/>
      <c r="G21" s="97"/>
      <c r="H21" s="97"/>
      <c r="I21" s="97"/>
      <c r="J21" s="97"/>
      <c r="K21" s="98"/>
    </row>
    <row r="22" spans="1:11" ht="16.5" customHeight="1" x14ac:dyDescent="0.2">
      <c r="A22" s="376"/>
      <c r="B22" s="379"/>
      <c r="C22" s="113" t="s">
        <v>1817</v>
      </c>
      <c r="D22" s="115" t="e">
        <f t="shared" ref="D22:K22" si="3">IF(D21=0,0,+D21/D20)</f>
        <v>#DIV/0!</v>
      </c>
      <c r="E22" s="116" t="e">
        <f>IF(E21=0,0,+E21/#REF!)</f>
        <v>#REF!</v>
      </c>
      <c r="F22" s="116">
        <f t="shared" si="3"/>
        <v>0</v>
      </c>
      <c r="G22" s="116">
        <f t="shared" si="3"/>
        <v>0</v>
      </c>
      <c r="H22" s="116">
        <f t="shared" si="3"/>
        <v>0</v>
      </c>
      <c r="I22" s="116">
        <f>IF(I21=0,0,+I21/E20)</f>
        <v>0</v>
      </c>
      <c r="J22" s="116">
        <f t="shared" si="3"/>
        <v>0</v>
      </c>
      <c r="K22" s="115">
        <f t="shared" si="3"/>
        <v>0</v>
      </c>
    </row>
    <row r="23" spans="1:11" ht="16.5" customHeight="1" x14ac:dyDescent="0.2">
      <c r="A23" s="376"/>
      <c r="B23" s="379"/>
      <c r="C23" s="113" t="s">
        <v>1816</v>
      </c>
      <c r="D23" s="114">
        <f>SUM(E23:K23)</f>
        <v>0</v>
      </c>
      <c r="E23" s="96">
        <v>0</v>
      </c>
      <c r="F23" s="97"/>
      <c r="G23" s="97"/>
      <c r="H23" s="97"/>
      <c r="I23" s="97"/>
      <c r="J23" s="97"/>
      <c r="K23" s="98"/>
    </row>
    <row r="24" spans="1:11" ht="16.5" customHeight="1" x14ac:dyDescent="0.2">
      <c r="A24" s="376"/>
      <c r="B24" s="379"/>
      <c r="C24" s="113" t="s">
        <v>1819</v>
      </c>
      <c r="D24" s="115">
        <f t="shared" ref="D24:K24" si="4">IF(D23=0,0,+D23/D20)</f>
        <v>0</v>
      </c>
      <c r="E24" s="116">
        <f>IF(E23=0,0,+E23/#REF!)</f>
        <v>0</v>
      </c>
      <c r="F24" s="116">
        <f t="shared" si="4"/>
        <v>0</v>
      </c>
      <c r="G24" s="116">
        <f t="shared" si="4"/>
        <v>0</v>
      </c>
      <c r="H24" s="116">
        <f t="shared" si="4"/>
        <v>0</v>
      </c>
      <c r="I24" s="116">
        <f>IF(I23=0,0,+I23/E20)</f>
        <v>0</v>
      </c>
      <c r="J24" s="116">
        <f t="shared" si="4"/>
        <v>0</v>
      </c>
      <c r="K24" s="115">
        <f t="shared" si="4"/>
        <v>0</v>
      </c>
    </row>
    <row r="25" spans="1:11" ht="16.5" customHeight="1" x14ac:dyDescent="0.2">
      <c r="A25" s="376"/>
      <c r="B25" s="379"/>
      <c r="C25" s="117" t="s">
        <v>1818</v>
      </c>
      <c r="D25" s="114">
        <f>SUM(E25:K25)</f>
        <v>0</v>
      </c>
      <c r="E25" s="96">
        <v>0</v>
      </c>
      <c r="F25" s="97"/>
      <c r="G25" s="97"/>
      <c r="H25" s="97"/>
      <c r="I25" s="97">
        <v>0</v>
      </c>
      <c r="J25" s="97"/>
      <c r="K25" s="98"/>
    </row>
    <row r="26" spans="1:11" ht="17.25" customHeight="1" thickBot="1" x14ac:dyDescent="0.25">
      <c r="A26" s="384"/>
      <c r="B26" s="380"/>
      <c r="C26" s="118" t="s">
        <v>1821</v>
      </c>
      <c r="D26" s="119">
        <f t="shared" ref="D26:K26" si="5">IF(D25=0,0,+D25/D23)</f>
        <v>0</v>
      </c>
      <c r="E26" s="120">
        <f t="shared" si="5"/>
        <v>0</v>
      </c>
      <c r="F26" s="120">
        <f t="shared" si="5"/>
        <v>0</v>
      </c>
      <c r="G26" s="120">
        <f t="shared" si="5"/>
        <v>0</v>
      </c>
      <c r="H26" s="120">
        <f t="shared" si="5"/>
        <v>0</v>
      </c>
      <c r="I26" s="120">
        <f t="shared" si="5"/>
        <v>0</v>
      </c>
      <c r="J26" s="120">
        <f t="shared" si="5"/>
        <v>0</v>
      </c>
      <c r="K26" s="119">
        <f t="shared" si="5"/>
        <v>0</v>
      </c>
    </row>
    <row r="27" spans="1:11" ht="18.75" customHeight="1" x14ac:dyDescent="0.2">
      <c r="A27" s="375" t="s">
        <v>1708</v>
      </c>
      <c r="B27" s="378" t="str">
        <f>IF($B$7=0," ",VLOOKUP(A27,Codific!$I$165:$AC$801,2,FALSE))</f>
        <v>Aplicar la caja de herramientas metodológica con enfoque diferencial y garantía de derechos para el funcionamiento de las instancias y mecanismos de concertación en el departamento, al 2015.</v>
      </c>
      <c r="C27" s="121" t="s">
        <v>1814</v>
      </c>
      <c r="D27" s="122">
        <f>SUM(E27:K27)</f>
        <v>0</v>
      </c>
      <c r="E27" s="257">
        <v>0</v>
      </c>
      <c r="F27" s="257"/>
      <c r="G27" s="257"/>
      <c r="H27" s="257"/>
      <c r="I27" s="257"/>
      <c r="J27" s="257"/>
      <c r="K27" s="180"/>
    </row>
    <row r="28" spans="1:11" ht="16.5" customHeight="1" x14ac:dyDescent="0.2">
      <c r="A28" s="376"/>
      <c r="B28" s="379"/>
      <c r="C28" s="113" t="s">
        <v>1815</v>
      </c>
      <c r="D28" s="114">
        <f>SUM(E28:K28)</f>
        <v>0</v>
      </c>
      <c r="E28" s="96">
        <v>0</v>
      </c>
      <c r="F28" s="97"/>
      <c r="G28" s="97"/>
      <c r="H28" s="97"/>
      <c r="I28" s="97">
        <v>0</v>
      </c>
      <c r="J28" s="97"/>
      <c r="K28" s="98"/>
    </row>
    <row r="29" spans="1:11" ht="16.5" customHeight="1" x14ac:dyDescent="0.2">
      <c r="A29" s="376"/>
      <c r="B29" s="379"/>
      <c r="C29" s="113" t="s">
        <v>1817</v>
      </c>
      <c r="D29" s="115">
        <f t="shared" ref="D29:K29" si="6">IF(D28=0,0,+D28/D27)</f>
        <v>0</v>
      </c>
      <c r="E29" s="116">
        <f t="shared" si="6"/>
        <v>0</v>
      </c>
      <c r="F29" s="116">
        <f t="shared" si="6"/>
        <v>0</v>
      </c>
      <c r="G29" s="116">
        <f t="shared" si="6"/>
        <v>0</v>
      </c>
      <c r="H29" s="116">
        <f t="shared" si="6"/>
        <v>0</v>
      </c>
      <c r="I29" s="116">
        <f t="shared" si="6"/>
        <v>0</v>
      </c>
      <c r="J29" s="116">
        <f t="shared" si="6"/>
        <v>0</v>
      </c>
      <c r="K29" s="115">
        <f t="shared" si="6"/>
        <v>0</v>
      </c>
    </row>
    <row r="30" spans="1:11" ht="16.5" customHeight="1" x14ac:dyDescent="0.2">
      <c r="A30" s="376"/>
      <c r="B30" s="379"/>
      <c r="C30" s="113" t="s">
        <v>1816</v>
      </c>
      <c r="D30" s="114">
        <f>SUM(E30:K30)</f>
        <v>0</v>
      </c>
      <c r="E30" s="96">
        <v>0</v>
      </c>
      <c r="F30" s="97"/>
      <c r="G30" s="97"/>
      <c r="H30" s="97"/>
      <c r="I30" s="97">
        <v>0</v>
      </c>
      <c r="J30" s="97"/>
      <c r="K30" s="98"/>
    </row>
    <row r="31" spans="1:11" ht="16.5" customHeight="1" x14ac:dyDescent="0.2">
      <c r="A31" s="376"/>
      <c r="B31" s="379"/>
      <c r="C31" s="113" t="s">
        <v>1819</v>
      </c>
      <c r="D31" s="115">
        <f t="shared" ref="D31:K31" si="7">IF(D30=0,0,+D30/D27)</f>
        <v>0</v>
      </c>
      <c r="E31" s="116">
        <f t="shared" si="7"/>
        <v>0</v>
      </c>
      <c r="F31" s="116">
        <f t="shared" si="7"/>
        <v>0</v>
      </c>
      <c r="G31" s="116">
        <f t="shared" si="7"/>
        <v>0</v>
      </c>
      <c r="H31" s="116">
        <f t="shared" si="7"/>
        <v>0</v>
      </c>
      <c r="I31" s="116">
        <f t="shared" si="7"/>
        <v>0</v>
      </c>
      <c r="J31" s="116">
        <f t="shared" si="7"/>
        <v>0</v>
      </c>
      <c r="K31" s="115">
        <f t="shared" si="7"/>
        <v>0</v>
      </c>
    </row>
    <row r="32" spans="1:11" ht="16.5" customHeight="1" x14ac:dyDescent="0.2">
      <c r="A32" s="376"/>
      <c r="B32" s="379"/>
      <c r="C32" s="117" t="s">
        <v>1818</v>
      </c>
      <c r="D32" s="114">
        <f>SUM(E32:K32)</f>
        <v>0</v>
      </c>
      <c r="E32" s="96">
        <v>0</v>
      </c>
      <c r="F32" s="97"/>
      <c r="G32" s="97"/>
      <c r="H32" s="97"/>
      <c r="I32" s="97">
        <v>0</v>
      </c>
      <c r="J32" s="97"/>
      <c r="K32" s="98"/>
    </row>
    <row r="33" spans="1:11" ht="17.25" customHeight="1" thickBot="1" x14ac:dyDescent="0.25">
      <c r="A33" s="384"/>
      <c r="B33" s="380"/>
      <c r="C33" s="118" t="s">
        <v>1821</v>
      </c>
      <c r="D33" s="119">
        <f t="shared" ref="D33:K33" si="8">IF(D32=0,0,+D32/D30)</f>
        <v>0</v>
      </c>
      <c r="E33" s="120">
        <f t="shared" si="8"/>
        <v>0</v>
      </c>
      <c r="F33" s="120">
        <f t="shared" si="8"/>
        <v>0</v>
      </c>
      <c r="G33" s="120">
        <f t="shared" si="8"/>
        <v>0</v>
      </c>
      <c r="H33" s="120">
        <f t="shared" si="8"/>
        <v>0</v>
      </c>
      <c r="I33" s="120">
        <f t="shared" si="8"/>
        <v>0</v>
      </c>
      <c r="J33" s="120">
        <f t="shared" si="8"/>
        <v>0</v>
      </c>
      <c r="K33" s="119">
        <f t="shared" si="8"/>
        <v>0</v>
      </c>
    </row>
    <row r="34" spans="1:11" ht="18.75" customHeight="1" x14ac:dyDescent="0.2">
      <c r="A34" s="375" t="s">
        <v>1710</v>
      </c>
      <c r="B34" s="378" t="str">
        <f>IF($B$7=0," ",VLOOKUP(A34,Codific!$I$165:$AC$801,2,FALSE))</f>
        <v xml:space="preserve"> Realizar  una(1) Asamblea ciudadana consultiva departamental LGTBI con enfoque diferencial en el año 2015</v>
      </c>
      <c r="C34" s="121" t="s">
        <v>1814</v>
      </c>
      <c r="D34" s="122">
        <f>SUM(E34:K34)</f>
        <v>0</v>
      </c>
      <c r="E34" s="257">
        <v>0</v>
      </c>
      <c r="F34" s="257"/>
      <c r="G34" s="257"/>
      <c r="H34" s="257"/>
      <c r="I34" s="257">
        <v>0</v>
      </c>
      <c r="J34" s="257"/>
      <c r="K34" s="180"/>
    </row>
    <row r="35" spans="1:11" ht="16.5" customHeight="1" x14ac:dyDescent="0.2">
      <c r="A35" s="376"/>
      <c r="B35" s="379"/>
      <c r="C35" s="113" t="s">
        <v>1815</v>
      </c>
      <c r="D35" s="114">
        <f>SUM(E35:K35)</f>
        <v>0</v>
      </c>
      <c r="E35" s="96">
        <v>0</v>
      </c>
      <c r="F35" s="97"/>
      <c r="G35" s="97"/>
      <c r="H35" s="97"/>
      <c r="I35" s="97"/>
      <c r="J35" s="97"/>
      <c r="K35" s="98"/>
    </row>
    <row r="36" spans="1:11" ht="16.5" customHeight="1" x14ac:dyDescent="0.2">
      <c r="A36" s="376"/>
      <c r="B36" s="379"/>
      <c r="C36" s="113" t="s">
        <v>1817</v>
      </c>
      <c r="D36" s="115">
        <f t="shared" ref="D36:K36" si="9">IF(D35=0,0,+D35/D34)</f>
        <v>0</v>
      </c>
      <c r="E36" s="116">
        <f t="shared" si="9"/>
        <v>0</v>
      </c>
      <c r="F36" s="116">
        <f t="shared" si="9"/>
        <v>0</v>
      </c>
      <c r="G36" s="116">
        <f t="shared" si="9"/>
        <v>0</v>
      </c>
      <c r="H36" s="116">
        <f t="shared" si="9"/>
        <v>0</v>
      </c>
      <c r="I36" s="116">
        <f>IF(I35=0,0,+I35/E34)</f>
        <v>0</v>
      </c>
      <c r="J36" s="116">
        <f t="shared" si="9"/>
        <v>0</v>
      </c>
      <c r="K36" s="115">
        <f t="shared" si="9"/>
        <v>0</v>
      </c>
    </row>
    <row r="37" spans="1:11" ht="16.5" customHeight="1" x14ac:dyDescent="0.2">
      <c r="A37" s="376"/>
      <c r="B37" s="379"/>
      <c r="C37" s="113" t="s">
        <v>1816</v>
      </c>
      <c r="D37" s="114">
        <f>SUM(E37:K37)</f>
        <v>0</v>
      </c>
      <c r="E37" s="96">
        <v>0</v>
      </c>
      <c r="F37" s="97"/>
      <c r="G37" s="97"/>
      <c r="H37" s="97"/>
      <c r="I37" s="97">
        <v>0</v>
      </c>
      <c r="J37" s="97"/>
      <c r="K37" s="98"/>
    </row>
    <row r="38" spans="1:11" ht="16.5" customHeight="1" x14ac:dyDescent="0.2">
      <c r="A38" s="376"/>
      <c r="B38" s="379"/>
      <c r="C38" s="113" t="s">
        <v>1819</v>
      </c>
      <c r="D38" s="115">
        <f t="shared" ref="D38:K38" si="10">IF(D37=0,0,+D37/D34)</f>
        <v>0</v>
      </c>
      <c r="E38" s="116">
        <f t="shared" si="10"/>
        <v>0</v>
      </c>
      <c r="F38" s="116">
        <f t="shared" si="10"/>
        <v>0</v>
      </c>
      <c r="G38" s="116">
        <f t="shared" si="10"/>
        <v>0</v>
      </c>
      <c r="H38" s="116">
        <f t="shared" si="10"/>
        <v>0</v>
      </c>
      <c r="I38" s="116">
        <f>IF(I37=0,0,+I37/E34)</f>
        <v>0</v>
      </c>
      <c r="J38" s="116">
        <f t="shared" si="10"/>
        <v>0</v>
      </c>
      <c r="K38" s="115">
        <f t="shared" si="10"/>
        <v>0</v>
      </c>
    </row>
    <row r="39" spans="1:11" ht="16.5" customHeight="1" x14ac:dyDescent="0.2">
      <c r="A39" s="376"/>
      <c r="B39" s="379"/>
      <c r="C39" s="117" t="s">
        <v>1818</v>
      </c>
      <c r="D39" s="114">
        <f>SUM(E39:K39)</f>
        <v>0</v>
      </c>
      <c r="E39" s="96">
        <v>0</v>
      </c>
      <c r="F39" s="97"/>
      <c r="G39" s="97"/>
      <c r="H39" s="97"/>
      <c r="I39" s="97"/>
      <c r="J39" s="97"/>
      <c r="K39" s="98"/>
    </row>
    <row r="40" spans="1:11" ht="17.25" customHeight="1" thickBot="1" x14ac:dyDescent="0.25">
      <c r="A40" s="377"/>
      <c r="B40" s="380"/>
      <c r="C40" s="118" t="s">
        <v>1821</v>
      </c>
      <c r="D40" s="119">
        <f t="shared" ref="D40:K40" si="11">IF(D39=0,0,+D39/D37)</f>
        <v>0</v>
      </c>
      <c r="E40" s="120">
        <f t="shared" si="11"/>
        <v>0</v>
      </c>
      <c r="F40" s="120">
        <f t="shared" si="11"/>
        <v>0</v>
      </c>
      <c r="G40" s="120">
        <f t="shared" si="11"/>
        <v>0</v>
      </c>
      <c r="H40" s="120">
        <f t="shared" si="11"/>
        <v>0</v>
      </c>
      <c r="I40" s="120">
        <f t="shared" si="11"/>
        <v>0</v>
      </c>
      <c r="J40" s="120">
        <f t="shared" si="11"/>
        <v>0</v>
      </c>
      <c r="K40" s="119">
        <f t="shared" si="11"/>
        <v>0</v>
      </c>
    </row>
    <row r="41" spans="1:11" ht="18.75" customHeight="1" x14ac:dyDescent="0.2">
      <c r="A41" s="375" t="s">
        <v>1712</v>
      </c>
      <c r="B41" s="378" t="str">
        <f>IF($B$7=0," ",VLOOKUP(A41,Codific!$I$165:$AC$801,2,FALSE))</f>
        <v>Instalar formalmente en el año 2015 la Mesa de Trabajo Institucional LGTBI con enfoque diferencial</v>
      </c>
      <c r="C41" s="121" t="s">
        <v>1814</v>
      </c>
      <c r="D41" s="122">
        <f>SUM(E41:K41)</f>
        <v>0</v>
      </c>
      <c r="E41" s="257">
        <v>0</v>
      </c>
      <c r="F41" s="264"/>
      <c r="G41" s="264"/>
      <c r="H41" s="264"/>
      <c r="I41" s="265"/>
      <c r="J41" s="264"/>
      <c r="K41" s="266"/>
    </row>
    <row r="42" spans="1:11" ht="16.5" customHeight="1" x14ac:dyDescent="0.2">
      <c r="A42" s="376"/>
      <c r="B42" s="379"/>
      <c r="C42" s="113" t="s">
        <v>1815</v>
      </c>
      <c r="D42" s="114">
        <f>SUM(E42:K42)</f>
        <v>0</v>
      </c>
      <c r="E42" s="96">
        <v>0</v>
      </c>
      <c r="F42" s="97"/>
      <c r="G42" s="97"/>
      <c r="H42" s="97"/>
      <c r="I42" s="97">
        <v>0</v>
      </c>
      <c r="J42" s="97"/>
      <c r="K42" s="98"/>
    </row>
    <row r="43" spans="1:11" ht="16.5" customHeight="1" x14ac:dyDescent="0.2">
      <c r="A43" s="376"/>
      <c r="B43" s="379"/>
      <c r="C43" s="113" t="s">
        <v>1817</v>
      </c>
      <c r="D43" s="115">
        <f t="shared" ref="D43:K43" si="12">IF(D42=0,0,+D42/D41)</f>
        <v>0</v>
      </c>
      <c r="E43" s="115">
        <f t="shared" si="12"/>
        <v>0</v>
      </c>
      <c r="F43" s="116">
        <f t="shared" si="12"/>
        <v>0</v>
      </c>
      <c r="G43" s="116">
        <f t="shared" si="12"/>
        <v>0</v>
      </c>
      <c r="H43" s="116">
        <f t="shared" si="12"/>
        <v>0</v>
      </c>
      <c r="I43" s="116">
        <f>IF(I42=0,0,+I42/E41)</f>
        <v>0</v>
      </c>
      <c r="J43" s="116">
        <f t="shared" si="12"/>
        <v>0</v>
      </c>
      <c r="K43" s="115">
        <f t="shared" si="12"/>
        <v>0</v>
      </c>
    </row>
    <row r="44" spans="1:11" ht="16.5" customHeight="1" x14ac:dyDescent="0.2">
      <c r="A44" s="376"/>
      <c r="B44" s="379"/>
      <c r="C44" s="113" t="s">
        <v>1816</v>
      </c>
      <c r="D44" s="114">
        <f>SUM(E44:K44)</f>
        <v>0</v>
      </c>
      <c r="E44" s="96">
        <v>0</v>
      </c>
      <c r="F44" s="97"/>
      <c r="G44" s="97"/>
      <c r="H44" s="97"/>
      <c r="I44" s="97"/>
      <c r="J44" s="97"/>
      <c r="K44" s="98"/>
    </row>
    <row r="45" spans="1:11" ht="16.5" customHeight="1" x14ac:dyDescent="0.2">
      <c r="A45" s="376"/>
      <c r="B45" s="379"/>
      <c r="C45" s="113" t="s">
        <v>1819</v>
      </c>
      <c r="D45" s="115">
        <f t="shared" ref="D45:K45" si="13">IF(D44=0,0,+D44/D41)</f>
        <v>0</v>
      </c>
      <c r="E45" s="115">
        <f t="shared" si="13"/>
        <v>0</v>
      </c>
      <c r="F45" s="116">
        <f t="shared" si="13"/>
        <v>0</v>
      </c>
      <c r="G45" s="116">
        <f t="shared" si="13"/>
        <v>0</v>
      </c>
      <c r="H45" s="116">
        <f t="shared" si="13"/>
        <v>0</v>
      </c>
      <c r="I45" s="116">
        <f>IF(I44=0,0,+I44/E41)</f>
        <v>0</v>
      </c>
      <c r="J45" s="116">
        <f t="shared" si="13"/>
        <v>0</v>
      </c>
      <c r="K45" s="115">
        <f t="shared" si="13"/>
        <v>0</v>
      </c>
    </row>
    <row r="46" spans="1:11" ht="16.5" customHeight="1" x14ac:dyDescent="0.2">
      <c r="A46" s="376"/>
      <c r="B46" s="379"/>
      <c r="C46" s="117" t="s">
        <v>1818</v>
      </c>
      <c r="D46" s="114">
        <f>SUM(E46:K46)</f>
        <v>0</v>
      </c>
      <c r="E46" s="96">
        <v>0</v>
      </c>
      <c r="F46" s="97"/>
      <c r="G46" s="97"/>
      <c r="H46" s="97"/>
      <c r="I46" s="97"/>
      <c r="J46" s="97"/>
      <c r="K46" s="98"/>
    </row>
    <row r="47" spans="1:11" ht="17.25" customHeight="1" thickBot="1" x14ac:dyDescent="0.25">
      <c r="A47" s="377"/>
      <c r="B47" s="380"/>
      <c r="C47" s="118" t="s">
        <v>1821</v>
      </c>
      <c r="D47" s="119">
        <f t="shared" ref="D47:K47" si="14">IF(D46=0,0,+D46/D44)</f>
        <v>0</v>
      </c>
      <c r="E47" s="120">
        <f t="shared" si="14"/>
        <v>0</v>
      </c>
      <c r="F47" s="120">
        <f t="shared" si="14"/>
        <v>0</v>
      </c>
      <c r="G47" s="120">
        <f t="shared" si="14"/>
        <v>0</v>
      </c>
      <c r="H47" s="120">
        <f t="shared" si="14"/>
        <v>0</v>
      </c>
      <c r="I47" s="120">
        <f t="shared" si="14"/>
        <v>0</v>
      </c>
      <c r="J47" s="120">
        <f t="shared" si="14"/>
        <v>0</v>
      </c>
      <c r="K47" s="119">
        <f t="shared" si="14"/>
        <v>0</v>
      </c>
    </row>
    <row r="48" spans="1:11" ht="18.75" customHeight="1" x14ac:dyDescent="0.2">
      <c r="A48" s="375" t="s">
        <v>801</v>
      </c>
      <c r="B48" s="378" t="str">
        <f>IF($B$7=0," ",VLOOKUP(A48,Codific!$I$165:$AC$801,2,FALSE))</f>
        <v xml:space="preserve"> Realizar  una(1) Asamblea ciudadana consultiva departamental de Mujeres con enfoque diferencial en el año 2015</v>
      </c>
      <c r="C48" s="121" t="s">
        <v>1814</v>
      </c>
      <c r="D48" s="122">
        <f>SUM(E48:K48)</f>
        <v>0</v>
      </c>
      <c r="E48" s="257">
        <v>0</v>
      </c>
      <c r="F48" s="257"/>
      <c r="G48" s="257"/>
      <c r="H48" s="257"/>
      <c r="I48" s="257"/>
      <c r="J48" s="257"/>
      <c r="K48" s="180"/>
    </row>
    <row r="49" spans="1:11" ht="16.5" customHeight="1" x14ac:dyDescent="0.2">
      <c r="A49" s="376"/>
      <c r="B49" s="379"/>
      <c r="C49" s="113" t="s">
        <v>1815</v>
      </c>
      <c r="D49" s="114">
        <f>SUM(E49:K49)</f>
        <v>0</v>
      </c>
      <c r="E49" s="96">
        <v>0</v>
      </c>
      <c r="F49" s="97"/>
      <c r="G49" s="97"/>
      <c r="H49" s="97"/>
      <c r="I49" s="97"/>
      <c r="J49" s="97"/>
      <c r="K49" s="98"/>
    </row>
    <row r="50" spans="1:11" ht="16.5" customHeight="1" x14ac:dyDescent="0.2">
      <c r="A50" s="376"/>
      <c r="B50" s="379"/>
      <c r="C50" s="113" t="s">
        <v>1817</v>
      </c>
      <c r="D50" s="115">
        <f t="shared" ref="D50:K50" si="15">IF(D49=0,0,+D49/D48)</f>
        <v>0</v>
      </c>
      <c r="E50" s="115">
        <f t="shared" si="15"/>
        <v>0</v>
      </c>
      <c r="F50" s="116">
        <f t="shared" si="15"/>
        <v>0</v>
      </c>
      <c r="G50" s="116">
        <f t="shared" si="15"/>
        <v>0</v>
      </c>
      <c r="H50" s="116">
        <f t="shared" si="15"/>
        <v>0</v>
      </c>
      <c r="I50" s="116">
        <f>IF(I49=0,0,+I49/E48)</f>
        <v>0</v>
      </c>
      <c r="J50" s="116">
        <f t="shared" si="15"/>
        <v>0</v>
      </c>
      <c r="K50" s="115">
        <f t="shared" si="15"/>
        <v>0</v>
      </c>
    </row>
    <row r="51" spans="1:11" ht="16.5" customHeight="1" x14ac:dyDescent="0.2">
      <c r="A51" s="376"/>
      <c r="B51" s="379"/>
      <c r="C51" s="113" t="s">
        <v>1816</v>
      </c>
      <c r="D51" s="114">
        <f>SUM(E51:K51)</f>
        <v>0</v>
      </c>
      <c r="E51" s="96">
        <v>0</v>
      </c>
      <c r="F51" s="97"/>
      <c r="G51" s="97"/>
      <c r="H51" s="97"/>
      <c r="I51" s="97">
        <v>0</v>
      </c>
      <c r="J51" s="97"/>
      <c r="K51" s="98"/>
    </row>
    <row r="52" spans="1:11" ht="16.5" customHeight="1" x14ac:dyDescent="0.2">
      <c r="A52" s="376"/>
      <c r="B52" s="379"/>
      <c r="C52" s="113" t="s">
        <v>1819</v>
      </c>
      <c r="D52" s="115">
        <f t="shared" ref="D52:K52" si="16">IF(D51=0,0,+D51/D48)</f>
        <v>0</v>
      </c>
      <c r="E52" s="115">
        <f t="shared" si="16"/>
        <v>0</v>
      </c>
      <c r="F52" s="116">
        <f t="shared" si="16"/>
        <v>0</v>
      </c>
      <c r="G52" s="116">
        <f t="shared" si="16"/>
        <v>0</v>
      </c>
      <c r="H52" s="116">
        <f t="shared" si="16"/>
        <v>0</v>
      </c>
      <c r="I52" s="116">
        <f>IF(I51=0,0,+I51/E48)</f>
        <v>0</v>
      </c>
      <c r="J52" s="116">
        <f t="shared" si="16"/>
        <v>0</v>
      </c>
      <c r="K52" s="115">
        <f t="shared" si="16"/>
        <v>0</v>
      </c>
    </row>
    <row r="53" spans="1:11" ht="16.5" customHeight="1" x14ac:dyDescent="0.2">
      <c r="A53" s="376"/>
      <c r="B53" s="379"/>
      <c r="C53" s="117" t="s">
        <v>1818</v>
      </c>
      <c r="D53" s="114">
        <f>SUM(E53:K53)</f>
        <v>0</v>
      </c>
      <c r="E53" s="96">
        <v>0</v>
      </c>
      <c r="F53" s="97"/>
      <c r="G53" s="97"/>
      <c r="H53" s="97"/>
      <c r="I53" s="97"/>
      <c r="J53" s="97"/>
      <c r="K53" s="98"/>
    </row>
    <row r="54" spans="1:11" ht="17.25" customHeight="1" thickBot="1" x14ac:dyDescent="0.25">
      <c r="A54" s="377"/>
      <c r="B54" s="380"/>
      <c r="C54" s="118" t="s">
        <v>1821</v>
      </c>
      <c r="D54" s="119">
        <f t="shared" ref="D54:K54" si="17">IF(D53=0,0,+D53/D51)</f>
        <v>0</v>
      </c>
      <c r="E54" s="120">
        <f t="shared" si="17"/>
        <v>0</v>
      </c>
      <c r="F54" s="120">
        <f t="shared" si="17"/>
        <v>0</v>
      </c>
      <c r="G54" s="120">
        <f t="shared" si="17"/>
        <v>0</v>
      </c>
      <c r="H54" s="120">
        <f t="shared" si="17"/>
        <v>0</v>
      </c>
      <c r="I54" s="120">
        <f t="shared" si="17"/>
        <v>0</v>
      </c>
      <c r="J54" s="120">
        <f t="shared" si="17"/>
        <v>0</v>
      </c>
      <c r="K54" s="119">
        <f t="shared" si="17"/>
        <v>0</v>
      </c>
    </row>
    <row r="55" spans="1:11" ht="17.25" customHeight="1" x14ac:dyDescent="0.2">
      <c r="A55" s="297"/>
      <c r="B55" s="296"/>
      <c r="C55" s="121" t="s">
        <v>1814</v>
      </c>
      <c r="D55" s="122">
        <f>SUM(E55:K55)</f>
        <v>0</v>
      </c>
      <c r="E55" s="257">
        <v>0</v>
      </c>
      <c r="F55" s="257"/>
      <c r="G55" s="257"/>
      <c r="H55" s="257"/>
      <c r="I55" s="257"/>
      <c r="J55" s="257"/>
      <c r="K55" s="180"/>
    </row>
    <row r="56" spans="1:11" ht="17.25" customHeight="1" x14ac:dyDescent="0.2">
      <c r="A56" s="297"/>
      <c r="B56" s="296"/>
      <c r="C56" s="113" t="s">
        <v>1815</v>
      </c>
      <c r="D56" s="114">
        <f>SUM(E56:K56)</f>
        <v>30000000</v>
      </c>
      <c r="E56" s="96">
        <v>30000000</v>
      </c>
      <c r="F56" s="97"/>
      <c r="G56" s="97"/>
      <c r="H56" s="97"/>
      <c r="I56" s="97"/>
      <c r="J56" s="97"/>
      <c r="K56" s="98"/>
    </row>
    <row r="57" spans="1:11" ht="17.25" customHeight="1" x14ac:dyDescent="0.2">
      <c r="A57" s="297"/>
      <c r="B57" s="296"/>
      <c r="C57" s="113" t="s">
        <v>1817</v>
      </c>
      <c r="D57" s="115" t="e">
        <f t="shared" ref="D57:H57" si="18">IF(D56=0,0,+D56/D55)</f>
        <v>#DIV/0!</v>
      </c>
      <c r="E57" s="115" t="e">
        <f t="shared" si="18"/>
        <v>#DIV/0!</v>
      </c>
      <c r="F57" s="116">
        <f t="shared" si="18"/>
        <v>0</v>
      </c>
      <c r="G57" s="116">
        <f t="shared" si="18"/>
        <v>0</v>
      </c>
      <c r="H57" s="116">
        <f t="shared" si="18"/>
        <v>0</v>
      </c>
      <c r="I57" s="116">
        <f>IF(I56=0,0,+I56/E55)</f>
        <v>0</v>
      </c>
      <c r="J57" s="116">
        <f t="shared" ref="J57:K57" si="19">IF(J56=0,0,+J56/J55)</f>
        <v>0</v>
      </c>
      <c r="K57" s="115">
        <f t="shared" si="19"/>
        <v>0</v>
      </c>
    </row>
    <row r="58" spans="1:11" ht="17.25" customHeight="1" x14ac:dyDescent="0.2">
      <c r="A58" s="297"/>
      <c r="B58" s="296"/>
      <c r="C58" s="113" t="s">
        <v>1816</v>
      </c>
      <c r="D58" s="114">
        <f>SUM(E58:K58)</f>
        <v>0</v>
      </c>
      <c r="E58" s="96">
        <v>0</v>
      </c>
      <c r="F58" s="97"/>
      <c r="G58" s="97"/>
      <c r="H58" s="97"/>
      <c r="I58" s="97">
        <v>0</v>
      </c>
      <c r="J58" s="97"/>
      <c r="K58" s="98"/>
    </row>
    <row r="59" spans="1:11" ht="17.25" customHeight="1" x14ac:dyDescent="0.2">
      <c r="A59" s="297"/>
      <c r="B59" s="296"/>
      <c r="C59" s="113" t="s">
        <v>1819</v>
      </c>
      <c r="D59" s="115">
        <f t="shared" ref="D59:H59" si="20">IF(D58=0,0,+D58/D55)</f>
        <v>0</v>
      </c>
      <c r="E59" s="115">
        <f t="shared" si="20"/>
        <v>0</v>
      </c>
      <c r="F59" s="116">
        <f t="shared" si="20"/>
        <v>0</v>
      </c>
      <c r="G59" s="116">
        <f t="shared" si="20"/>
        <v>0</v>
      </c>
      <c r="H59" s="116">
        <f t="shared" si="20"/>
        <v>0</v>
      </c>
      <c r="I59" s="116">
        <f>IF(I58=0,0,+I58/E55)</f>
        <v>0</v>
      </c>
      <c r="J59" s="116">
        <f t="shared" ref="J59:K59" si="21">IF(J58=0,0,+J58/J55)</f>
        <v>0</v>
      </c>
      <c r="K59" s="115">
        <f t="shared" si="21"/>
        <v>0</v>
      </c>
    </row>
    <row r="60" spans="1:11" ht="17.25" customHeight="1" x14ac:dyDescent="0.2">
      <c r="A60" s="297"/>
      <c r="B60" s="296"/>
      <c r="C60" s="117" t="s">
        <v>1818</v>
      </c>
      <c r="D60" s="114">
        <f>SUM(E60:K60)</f>
        <v>0</v>
      </c>
      <c r="E60" s="96">
        <v>0</v>
      </c>
      <c r="F60" s="97"/>
      <c r="G60" s="97"/>
      <c r="H60" s="97"/>
      <c r="I60" s="97"/>
      <c r="J60" s="97"/>
      <c r="K60" s="98"/>
    </row>
    <row r="61" spans="1:11" ht="17.25" customHeight="1" thickBot="1" x14ac:dyDescent="0.25">
      <c r="A61" s="297"/>
      <c r="B61" s="296"/>
      <c r="C61" s="118" t="s">
        <v>1821</v>
      </c>
      <c r="D61" s="119">
        <f t="shared" ref="D61:K61" si="22">IF(D60=0,0,+D60/D58)</f>
        <v>0</v>
      </c>
      <c r="E61" s="120">
        <f t="shared" si="22"/>
        <v>0</v>
      </c>
      <c r="F61" s="120">
        <f t="shared" si="22"/>
        <v>0</v>
      </c>
      <c r="G61" s="120">
        <f t="shared" si="22"/>
        <v>0</v>
      </c>
      <c r="H61" s="120">
        <f t="shared" si="22"/>
        <v>0</v>
      </c>
      <c r="I61" s="120">
        <f t="shared" si="22"/>
        <v>0</v>
      </c>
      <c r="J61" s="120">
        <f t="shared" si="22"/>
        <v>0</v>
      </c>
      <c r="K61" s="119">
        <f t="shared" si="22"/>
        <v>0</v>
      </c>
    </row>
    <row r="62" spans="1:11" ht="16.5" x14ac:dyDescent="0.2">
      <c r="A62" s="409" t="s">
        <v>3398</v>
      </c>
      <c r="B62" s="403"/>
      <c r="C62" s="153" t="s">
        <v>1814</v>
      </c>
      <c r="D62" s="154">
        <f>D13+D20+D27+D34+D41+D48</f>
        <v>0</v>
      </c>
      <c r="E62" s="155">
        <f>E13+E20+E27+E34+E41+E48</f>
        <v>0</v>
      </c>
      <c r="F62" s="155">
        <f t="shared" ref="F62:K62" si="23">F27+F34+F41+F48+F20+F13</f>
        <v>0</v>
      </c>
      <c r="G62" s="155">
        <f t="shared" si="23"/>
        <v>0</v>
      </c>
      <c r="H62" s="155">
        <f t="shared" si="23"/>
        <v>0</v>
      </c>
      <c r="I62" s="155">
        <f>I13+I20+I27+I34+I41+I48</f>
        <v>0</v>
      </c>
      <c r="J62" s="155">
        <f t="shared" si="23"/>
        <v>0</v>
      </c>
      <c r="K62" s="155">
        <f t="shared" si="23"/>
        <v>0</v>
      </c>
    </row>
    <row r="63" spans="1:11" ht="16.5" x14ac:dyDescent="0.2">
      <c r="A63" s="410"/>
      <c r="B63" s="404"/>
      <c r="C63" s="156" t="s">
        <v>1815</v>
      </c>
      <c r="D63" s="157">
        <f>SUM(E63:K63)</f>
        <v>50000000</v>
      </c>
      <c r="E63" s="158">
        <f>E28+E35+E42+E49+E21+E14+E56</f>
        <v>50000000</v>
      </c>
      <c r="F63" s="158">
        <f t="shared" ref="F63:K63" si="24">F28+F35+F42+F49+F21+F14</f>
        <v>0</v>
      </c>
      <c r="G63" s="158">
        <f t="shared" si="24"/>
        <v>0</v>
      </c>
      <c r="H63" s="158">
        <f t="shared" si="24"/>
        <v>0</v>
      </c>
      <c r="I63" s="158">
        <f t="shared" si="24"/>
        <v>0</v>
      </c>
      <c r="J63" s="158">
        <f t="shared" si="24"/>
        <v>0</v>
      </c>
      <c r="K63" s="158">
        <f t="shared" si="24"/>
        <v>0</v>
      </c>
    </row>
    <row r="64" spans="1:11" ht="16.5" x14ac:dyDescent="0.2">
      <c r="A64" s="410"/>
      <c r="B64" s="404"/>
      <c r="C64" s="156" t="s">
        <v>1817</v>
      </c>
      <c r="D64" s="159" t="e">
        <f t="shared" ref="D64:K64" si="25">IF(D63=0,0,+D63/D62)</f>
        <v>#DIV/0!</v>
      </c>
      <c r="E64" s="160" t="e">
        <f t="shared" si="25"/>
        <v>#DIV/0!</v>
      </c>
      <c r="F64" s="161">
        <f t="shared" si="25"/>
        <v>0</v>
      </c>
      <c r="G64" s="161">
        <f t="shared" si="25"/>
        <v>0</v>
      </c>
      <c r="H64" s="161">
        <f t="shared" si="25"/>
        <v>0</v>
      </c>
      <c r="I64" s="161">
        <f t="shared" si="25"/>
        <v>0</v>
      </c>
      <c r="J64" s="161">
        <f t="shared" si="25"/>
        <v>0</v>
      </c>
      <c r="K64" s="159">
        <f t="shared" si="25"/>
        <v>0</v>
      </c>
    </row>
    <row r="65" spans="1:11" ht="16.5" x14ac:dyDescent="0.2">
      <c r="A65" s="410"/>
      <c r="B65" s="404"/>
      <c r="C65" s="156" t="s">
        <v>1816</v>
      </c>
      <c r="D65" s="157">
        <f>SUM(E65:K65)</f>
        <v>0</v>
      </c>
      <c r="E65" s="158">
        <f>+E30+E37+E44+E51+E16+E23</f>
        <v>0</v>
      </c>
      <c r="F65" s="158">
        <f t="shared" ref="F65:K65" si="26">+F30+F37+F44+F51+F16+F23</f>
        <v>0</v>
      </c>
      <c r="G65" s="158">
        <f t="shared" si="26"/>
        <v>0</v>
      </c>
      <c r="H65" s="158">
        <f t="shared" si="26"/>
        <v>0</v>
      </c>
      <c r="I65" s="158">
        <f t="shared" si="26"/>
        <v>0</v>
      </c>
      <c r="J65" s="158">
        <f t="shared" si="26"/>
        <v>0</v>
      </c>
      <c r="K65" s="158">
        <f t="shared" si="26"/>
        <v>0</v>
      </c>
    </row>
    <row r="66" spans="1:11" ht="16.5" x14ac:dyDescent="0.2">
      <c r="A66" s="410"/>
      <c r="B66" s="404"/>
      <c r="C66" s="156" t="s">
        <v>1819</v>
      </c>
      <c r="D66" s="159">
        <f>IF(D65=0,0,+D65/D62)</f>
        <v>0</v>
      </c>
      <c r="E66" s="160">
        <f>IF(E65=0,0,+E65/E62)</f>
        <v>0</v>
      </c>
      <c r="F66" s="161">
        <f t="shared" ref="F66:K66" si="27">IF(F65=0,0,+F65/F62)</f>
        <v>0</v>
      </c>
      <c r="G66" s="161">
        <f t="shared" si="27"/>
        <v>0</v>
      </c>
      <c r="H66" s="161">
        <f t="shared" si="27"/>
        <v>0</v>
      </c>
      <c r="I66" s="161">
        <f t="shared" si="27"/>
        <v>0</v>
      </c>
      <c r="J66" s="161">
        <f t="shared" si="27"/>
        <v>0</v>
      </c>
      <c r="K66" s="159">
        <f t="shared" si="27"/>
        <v>0</v>
      </c>
    </row>
    <row r="67" spans="1:11" ht="16.5" x14ac:dyDescent="0.2">
      <c r="A67" s="410"/>
      <c r="B67" s="404"/>
      <c r="C67" s="162" t="s">
        <v>1818</v>
      </c>
      <c r="D67" s="157">
        <f>SUM(E67:K67)</f>
        <v>0</v>
      </c>
      <c r="E67" s="158">
        <f>+E32+E39+E46+E53+E18+E25</f>
        <v>0</v>
      </c>
      <c r="F67" s="158">
        <f t="shared" ref="F67:K67" si="28">+F32+F39+F46+F53+F18+F25</f>
        <v>0</v>
      </c>
      <c r="G67" s="158">
        <f t="shared" si="28"/>
        <v>0</v>
      </c>
      <c r="H67" s="158">
        <f t="shared" si="28"/>
        <v>0</v>
      </c>
      <c r="I67" s="158">
        <f t="shared" si="28"/>
        <v>0</v>
      </c>
      <c r="J67" s="158">
        <f t="shared" si="28"/>
        <v>0</v>
      </c>
      <c r="K67" s="158">
        <f t="shared" si="28"/>
        <v>0</v>
      </c>
    </row>
    <row r="68" spans="1:11" ht="27.6" customHeight="1" thickBot="1" x14ac:dyDescent="0.25">
      <c r="A68" s="411"/>
      <c r="B68" s="405"/>
      <c r="C68" s="259" t="s">
        <v>1821</v>
      </c>
      <c r="D68" s="260">
        <f>IF(D67=0,0,+D67/D65)</f>
        <v>0</v>
      </c>
      <c r="E68" s="261">
        <f>IF(E67=0,0,+E67/E65)</f>
        <v>0</v>
      </c>
      <c r="F68" s="262">
        <f t="shared" ref="F68:K68" si="29">IF(F67=0,0,+F67/F65)</f>
        <v>0</v>
      </c>
      <c r="G68" s="262">
        <f t="shared" si="29"/>
        <v>0</v>
      </c>
      <c r="H68" s="262">
        <f t="shared" si="29"/>
        <v>0</v>
      </c>
      <c r="I68" s="262">
        <f t="shared" si="29"/>
        <v>0</v>
      </c>
      <c r="J68" s="262">
        <f t="shared" si="29"/>
        <v>0</v>
      </c>
      <c r="K68" s="260">
        <f t="shared" si="29"/>
        <v>0</v>
      </c>
    </row>
    <row r="69" spans="1:11" ht="40.5" customHeight="1" thickBot="1" x14ac:dyDescent="0.25">
      <c r="A69" s="406" t="s">
        <v>3489</v>
      </c>
      <c r="B69" s="407"/>
      <c r="C69" s="408" t="s">
        <v>3533</v>
      </c>
      <c r="D69" s="408"/>
      <c r="E69" s="408"/>
      <c r="F69" s="408"/>
      <c r="G69" s="408"/>
      <c r="H69" s="408"/>
      <c r="I69" s="408"/>
      <c r="J69" s="408"/>
      <c r="K69" s="408"/>
    </row>
    <row r="70" spans="1:11" ht="18.75" customHeight="1" x14ac:dyDescent="0.2">
      <c r="A70" s="385" t="s">
        <v>1807</v>
      </c>
      <c r="B70" s="386"/>
      <c r="C70" s="387"/>
      <c r="D70" s="391" t="s">
        <v>3534</v>
      </c>
      <c r="E70" s="392"/>
      <c r="F70" s="392"/>
      <c r="G70" s="392" t="s">
        <v>3535</v>
      </c>
      <c r="H70" s="392"/>
      <c r="I70" s="392"/>
      <c r="J70" s="412"/>
      <c r="K70" s="413"/>
    </row>
    <row r="71" spans="1:11" ht="17.25" thickBot="1" x14ac:dyDescent="0.25">
      <c r="A71" s="388"/>
      <c r="B71" s="389"/>
      <c r="C71" s="390"/>
      <c r="D71" s="400" t="s">
        <v>632</v>
      </c>
      <c r="E71" s="401"/>
      <c r="F71" s="401"/>
      <c r="G71" s="401" t="s">
        <v>1805</v>
      </c>
      <c r="H71" s="401"/>
      <c r="I71" s="401"/>
      <c r="J71" s="401" t="s">
        <v>1806</v>
      </c>
      <c r="K71" s="402"/>
    </row>
    <row r="72" spans="1:11" ht="17.25" thickBot="1" x14ac:dyDescent="0.25">
      <c r="A72" s="31"/>
      <c r="B72" s="31"/>
      <c r="C72" s="31"/>
      <c r="D72" s="31"/>
      <c r="E72" s="31"/>
      <c r="F72" s="31"/>
      <c r="G72" s="31"/>
      <c r="H72" s="31"/>
      <c r="I72" s="31"/>
      <c r="J72" s="31"/>
      <c r="K72" s="31"/>
    </row>
    <row r="73" spans="1:11" ht="18.75" customHeight="1" x14ac:dyDescent="0.2">
      <c r="A73" s="385" t="s">
        <v>1808</v>
      </c>
      <c r="B73" s="386"/>
      <c r="C73" s="397"/>
      <c r="D73" s="320" t="s">
        <v>3491</v>
      </c>
      <c r="E73" s="309"/>
      <c r="F73" s="309"/>
      <c r="G73" s="309" t="s">
        <v>3490</v>
      </c>
      <c r="H73" s="309"/>
      <c r="I73" s="309"/>
      <c r="J73" s="398"/>
      <c r="K73" s="399"/>
    </row>
    <row r="74" spans="1:11" ht="17.25" thickBot="1" x14ac:dyDescent="0.25">
      <c r="A74" s="388"/>
      <c r="B74" s="389"/>
      <c r="C74" s="390"/>
      <c r="D74" s="400" t="s">
        <v>632</v>
      </c>
      <c r="E74" s="401"/>
      <c r="F74" s="401"/>
      <c r="G74" s="401" t="s">
        <v>1805</v>
      </c>
      <c r="H74" s="401"/>
      <c r="I74" s="401"/>
      <c r="J74" s="401" t="s">
        <v>1806</v>
      </c>
      <c r="K74" s="402"/>
    </row>
  </sheetData>
  <sheetProtection password="C8A9" sheet="1" objects="1" scenarios="1"/>
  <mergeCells count="49">
    <mergeCell ref="F2:G2"/>
    <mergeCell ref="E3:H3"/>
    <mergeCell ref="A1:D1"/>
    <mergeCell ref="E1:I1"/>
    <mergeCell ref="J1:K1"/>
    <mergeCell ref="A2:D3"/>
    <mergeCell ref="J2:K2"/>
    <mergeCell ref="C69:K69"/>
    <mergeCell ref="D71:F71"/>
    <mergeCell ref="A62:A68"/>
    <mergeCell ref="J70:K70"/>
    <mergeCell ref="J3:K3"/>
    <mergeCell ref="B48:B54"/>
    <mergeCell ref="A41:A47"/>
    <mergeCell ref="A4:D4"/>
    <mergeCell ref="E4:I4"/>
    <mergeCell ref="J4:K4"/>
    <mergeCell ref="C9:F9"/>
    <mergeCell ref="A20:A26"/>
    <mergeCell ref="A27:A33"/>
    <mergeCell ref="A34:A40"/>
    <mergeCell ref="B20:B26"/>
    <mergeCell ref="B27:B33"/>
    <mergeCell ref="A70:C71"/>
    <mergeCell ref="D70:F70"/>
    <mergeCell ref="I7:K7"/>
    <mergeCell ref="I8:K8"/>
    <mergeCell ref="A73:C74"/>
    <mergeCell ref="D73:F73"/>
    <mergeCell ref="G73:I73"/>
    <mergeCell ref="J73:K73"/>
    <mergeCell ref="D74:F74"/>
    <mergeCell ref="G74:I74"/>
    <mergeCell ref="J74:K74"/>
    <mergeCell ref="G70:I70"/>
    <mergeCell ref="G71:I71"/>
    <mergeCell ref="J71:K71"/>
    <mergeCell ref="B62:B68"/>
    <mergeCell ref="A69:B69"/>
    <mergeCell ref="C6:F6"/>
    <mergeCell ref="C7:F7"/>
    <mergeCell ref="C8:F8"/>
    <mergeCell ref="I6:K6"/>
    <mergeCell ref="A48:A54"/>
    <mergeCell ref="B34:B40"/>
    <mergeCell ref="B13:B19"/>
    <mergeCell ref="A11:K11"/>
    <mergeCell ref="A13:A19"/>
    <mergeCell ref="B41:B47"/>
  </mergeCells>
  <phoneticPr fontId="38" type="noConversion"/>
  <conditionalFormatting sqref="D15:K15 D17:K17 D19:K19 D22:K22 D24:K24 D26:K26 D29:K29 D31:K31 D33:K33 D36:K36 D38:K38 I40 D50:K50 J40:K41 D40:H41 D47:K47 D43:K43 D45:K45 D52:K52 D54:K54">
    <cfRule type="cellIs" dxfId="5" priority="4" stopIfTrue="1" operator="greaterThan">
      <formula>0.8</formula>
    </cfRule>
    <cfRule type="cellIs" dxfId="4" priority="5" stopIfTrue="1" operator="between">
      <formula>0.50000000001</formula>
      <formula>0.8</formula>
    </cfRule>
    <cfRule type="cellIs" dxfId="3" priority="6" stopIfTrue="1" operator="lessThanOrEqual">
      <formula>0.5</formula>
    </cfRule>
  </conditionalFormatting>
  <conditionalFormatting sqref="D57:K57 D59:K59 D61:K61">
    <cfRule type="cellIs" dxfId="2" priority="1" stopIfTrue="1" operator="greaterThan">
      <formula>0.8</formula>
    </cfRule>
    <cfRule type="cellIs" dxfId="1" priority="2" stopIfTrue="1" operator="between">
      <formula>0.50000000001</formula>
      <formula>0.8</formula>
    </cfRule>
    <cfRule type="cellIs" dxfId="0" priority="3" stopIfTrue="1" operator="lessThanOrEqual">
      <formula>0.5</formula>
    </cfRule>
  </conditionalFormatting>
  <dataValidations disablePrompts="1" count="1">
    <dataValidation type="list" allowBlank="1" showInputMessage="1" showErrorMessage="1" sqref="A13:A34 A48 A41">
      <formula1>CódMePro</formula1>
    </dataValidation>
  </dataValidations>
  <printOptions horizontalCentered="1" verticalCentered="1"/>
  <pageMargins left="1.1811023622047245" right="0.19685039370078741" top="0.39370078740157483" bottom="0.19685039370078741" header="0" footer="0"/>
  <pageSetup paperSize="5" scale="40" orientation="landscape" r:id="rId1"/>
  <drawing r:id="rId2"/>
  <legacyDrawing r:id="rId3"/>
  <oleObjects>
    <mc:AlternateContent xmlns:mc="http://schemas.openxmlformats.org/markup-compatibility/2006">
      <mc:Choice Requires="x14">
        <oleObject progId="Word.Picture.8" shapeId="12290" r:id="rId4">
          <objectPr defaultSize="0" autoPict="0" r:id="rId5">
            <anchor moveWithCells="1" sizeWithCells="1">
              <from>
                <xdr:col>1</xdr:col>
                <xdr:colOff>1847850</xdr:colOff>
                <xdr:row>1</xdr:row>
                <xdr:rowOff>0</xdr:rowOff>
              </from>
              <to>
                <xdr:col>2</xdr:col>
                <xdr:colOff>571500</xdr:colOff>
                <xdr:row>2</xdr:row>
                <xdr:rowOff>314325</xdr:rowOff>
              </to>
            </anchor>
          </objectPr>
        </oleObject>
      </mc:Choice>
      <mc:Fallback>
        <oleObject progId="Word.Picture.8" shapeId="1229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
  <sheetViews>
    <sheetView tabSelected="1" zoomScale="50" zoomScaleNormal="50" workbookViewId="0">
      <selection activeCell="L4" sqref="L4"/>
    </sheetView>
  </sheetViews>
  <sheetFormatPr baseColWidth="10" defaultRowHeight="12.75" x14ac:dyDescent="0.2"/>
  <cols>
    <col min="1" max="1" width="25.42578125" customWidth="1"/>
    <col min="2" max="2" width="19.42578125" customWidth="1"/>
    <col min="3" max="3" width="30.85546875" customWidth="1"/>
    <col min="4" max="4" width="28" customWidth="1"/>
    <col min="5" max="5" width="26.7109375" customWidth="1"/>
    <col min="6" max="6" width="14.28515625" style="269" customWidth="1"/>
    <col min="7" max="7" width="16.85546875" customWidth="1"/>
    <col min="8" max="8" width="33" customWidth="1"/>
    <col min="9" max="9" width="15.5703125" customWidth="1"/>
    <col min="10" max="10" width="19" customWidth="1"/>
    <col min="11" max="11" width="21.7109375" customWidth="1"/>
    <col min="12" max="12" width="19.5703125" customWidth="1"/>
    <col min="13" max="13" width="20.28515625" customWidth="1"/>
    <col min="14" max="14" width="22.85546875" customWidth="1"/>
    <col min="15" max="15" width="22.7109375" customWidth="1"/>
    <col min="16" max="16" width="39.42578125" customWidth="1"/>
  </cols>
  <sheetData>
    <row r="1" spans="1:16" ht="15" x14ac:dyDescent="0.25">
      <c r="A1" s="268" t="s">
        <v>664</v>
      </c>
      <c r="B1" s="430" t="s">
        <v>3531</v>
      </c>
      <c r="C1" s="430"/>
      <c r="D1" s="430"/>
      <c r="E1" s="430"/>
    </row>
    <row r="3" spans="1:16" ht="75" x14ac:dyDescent="0.2">
      <c r="A3" s="270" t="s">
        <v>2900</v>
      </c>
      <c r="B3" s="270" t="s">
        <v>3492</v>
      </c>
      <c r="C3" s="270" t="s">
        <v>3493</v>
      </c>
      <c r="D3" s="270" t="s">
        <v>3494</v>
      </c>
      <c r="E3" s="270" t="s">
        <v>3495</v>
      </c>
      <c r="F3" s="271" t="s">
        <v>3496</v>
      </c>
      <c r="G3" s="270" t="s">
        <v>3497</v>
      </c>
      <c r="H3" s="270" t="s">
        <v>3498</v>
      </c>
      <c r="I3" s="270" t="s">
        <v>3499</v>
      </c>
      <c r="J3" s="270" t="s">
        <v>3500</v>
      </c>
      <c r="K3" s="270" t="s">
        <v>3501</v>
      </c>
      <c r="L3" s="270" t="s">
        <v>3502</v>
      </c>
      <c r="M3" s="270" t="s">
        <v>3503</v>
      </c>
      <c r="N3" s="270" t="s">
        <v>3514</v>
      </c>
      <c r="O3" s="270" t="s">
        <v>3504</v>
      </c>
      <c r="P3" s="270" t="s">
        <v>3515</v>
      </c>
    </row>
    <row r="4" spans="1:16" ht="229.5" customHeight="1" x14ac:dyDescent="0.2">
      <c r="A4" s="272" t="s">
        <v>3505</v>
      </c>
      <c r="B4" s="281" t="s">
        <v>3506</v>
      </c>
      <c r="C4" s="281" t="s">
        <v>3507</v>
      </c>
      <c r="D4" s="281" t="s">
        <v>3512</v>
      </c>
      <c r="E4" s="281" t="s">
        <v>3508</v>
      </c>
      <c r="F4" s="292">
        <v>13000000</v>
      </c>
      <c r="G4" s="293" t="s">
        <v>646</v>
      </c>
      <c r="H4" s="293" t="s">
        <v>3519</v>
      </c>
      <c r="I4" s="281"/>
      <c r="J4" s="293" t="s">
        <v>3537</v>
      </c>
      <c r="K4" s="293" t="s">
        <v>3523</v>
      </c>
      <c r="L4" s="281"/>
      <c r="M4" s="293" t="s">
        <v>3524</v>
      </c>
      <c r="N4" s="281"/>
      <c r="O4" s="293" t="s">
        <v>3536</v>
      </c>
      <c r="P4" s="275"/>
    </row>
    <row r="5" spans="1:16" ht="99.75" customHeight="1" x14ac:dyDescent="0.2">
      <c r="A5" s="272" t="s">
        <v>3505</v>
      </c>
      <c r="B5" s="281" t="s">
        <v>3506</v>
      </c>
      <c r="C5" s="281" t="s">
        <v>3507</v>
      </c>
      <c r="D5" s="281" t="s">
        <v>3513</v>
      </c>
      <c r="E5" s="281" t="s">
        <v>3509</v>
      </c>
      <c r="F5" s="292">
        <v>7000000</v>
      </c>
      <c r="G5" s="293" t="s">
        <v>646</v>
      </c>
      <c r="H5" s="293" t="s">
        <v>3520</v>
      </c>
      <c r="I5" s="281"/>
      <c r="J5" s="293" t="s">
        <v>3525</v>
      </c>
      <c r="K5" s="293" t="s">
        <v>3526</v>
      </c>
      <c r="L5" s="281"/>
      <c r="M5" s="293" t="s">
        <v>3527</v>
      </c>
      <c r="N5" s="281"/>
      <c r="O5" s="293" t="s">
        <v>3536</v>
      </c>
      <c r="P5" s="282"/>
    </row>
    <row r="6" spans="1:16" ht="12.75" customHeight="1" x14ac:dyDescent="0.2">
      <c r="A6" s="443" t="s">
        <v>3505</v>
      </c>
      <c r="B6" s="440" t="s">
        <v>3506</v>
      </c>
      <c r="C6" s="437" t="s">
        <v>3507</v>
      </c>
      <c r="D6" s="440" t="s">
        <v>3510</v>
      </c>
      <c r="E6" s="440" t="s">
        <v>3521</v>
      </c>
      <c r="F6" s="434">
        <v>30000000</v>
      </c>
      <c r="G6" s="437" t="s">
        <v>646</v>
      </c>
      <c r="H6" s="431" t="s">
        <v>3522</v>
      </c>
      <c r="I6" s="431"/>
      <c r="J6" s="440" t="s">
        <v>3521</v>
      </c>
      <c r="K6" s="431" t="s">
        <v>3528</v>
      </c>
      <c r="L6" s="431" t="s">
        <v>3529</v>
      </c>
      <c r="M6" s="431" t="s">
        <v>3530</v>
      </c>
      <c r="N6" s="449"/>
      <c r="O6" s="431" t="s">
        <v>3536</v>
      </c>
      <c r="P6" s="446"/>
    </row>
    <row r="7" spans="1:16" x14ac:dyDescent="0.2">
      <c r="A7" s="444"/>
      <c r="B7" s="441"/>
      <c r="C7" s="438"/>
      <c r="D7" s="441"/>
      <c r="E7" s="441"/>
      <c r="F7" s="435"/>
      <c r="G7" s="438"/>
      <c r="H7" s="432"/>
      <c r="I7" s="432"/>
      <c r="J7" s="441"/>
      <c r="K7" s="432"/>
      <c r="L7" s="432"/>
      <c r="M7" s="432"/>
      <c r="N7" s="432"/>
      <c r="O7" s="432"/>
      <c r="P7" s="447"/>
    </row>
    <row r="8" spans="1:16" x14ac:dyDescent="0.2">
      <c r="A8" s="444"/>
      <c r="B8" s="441"/>
      <c r="C8" s="438"/>
      <c r="D8" s="441"/>
      <c r="E8" s="441"/>
      <c r="F8" s="435"/>
      <c r="G8" s="438"/>
      <c r="H8" s="432"/>
      <c r="I8" s="432"/>
      <c r="J8" s="441"/>
      <c r="K8" s="432"/>
      <c r="L8" s="432"/>
      <c r="M8" s="432"/>
      <c r="N8" s="432"/>
      <c r="O8" s="432"/>
      <c r="P8" s="447"/>
    </row>
    <row r="9" spans="1:16" x14ac:dyDescent="0.2">
      <c r="A9" s="444"/>
      <c r="B9" s="441"/>
      <c r="C9" s="438"/>
      <c r="D9" s="441"/>
      <c r="E9" s="441"/>
      <c r="F9" s="435"/>
      <c r="G9" s="438"/>
      <c r="H9" s="432"/>
      <c r="I9" s="432"/>
      <c r="J9" s="441"/>
      <c r="K9" s="432"/>
      <c r="L9" s="432"/>
      <c r="M9" s="432"/>
      <c r="N9" s="432"/>
      <c r="O9" s="432"/>
      <c r="P9" s="447"/>
    </row>
    <row r="10" spans="1:16" x14ac:dyDescent="0.2">
      <c r="A10" s="444"/>
      <c r="B10" s="441"/>
      <c r="C10" s="438"/>
      <c r="D10" s="441"/>
      <c r="E10" s="441"/>
      <c r="F10" s="435"/>
      <c r="G10" s="438"/>
      <c r="H10" s="432"/>
      <c r="I10" s="432"/>
      <c r="J10" s="441"/>
      <c r="K10" s="432"/>
      <c r="L10" s="432"/>
      <c r="M10" s="432"/>
      <c r="N10" s="432"/>
      <c r="O10" s="432"/>
      <c r="P10" s="447"/>
    </row>
    <row r="11" spans="1:16" x14ac:dyDescent="0.2">
      <c r="A11" s="444"/>
      <c r="B11" s="441"/>
      <c r="C11" s="438"/>
      <c r="D11" s="441"/>
      <c r="E11" s="441"/>
      <c r="F11" s="435"/>
      <c r="G11" s="438"/>
      <c r="H11" s="432"/>
      <c r="I11" s="432"/>
      <c r="J11" s="441"/>
      <c r="K11" s="432"/>
      <c r="L11" s="432"/>
      <c r="M11" s="432"/>
      <c r="N11" s="432"/>
      <c r="O11" s="432"/>
      <c r="P11" s="447"/>
    </row>
    <row r="12" spans="1:16" x14ac:dyDescent="0.2">
      <c r="A12" s="444"/>
      <c r="B12" s="441"/>
      <c r="C12" s="438"/>
      <c r="D12" s="441"/>
      <c r="E12" s="441"/>
      <c r="F12" s="435"/>
      <c r="G12" s="438"/>
      <c r="H12" s="432"/>
      <c r="I12" s="432"/>
      <c r="J12" s="441"/>
      <c r="K12" s="432"/>
      <c r="L12" s="432"/>
      <c r="M12" s="432"/>
      <c r="N12" s="432"/>
      <c r="O12" s="432"/>
      <c r="P12" s="447"/>
    </row>
    <row r="13" spans="1:16" ht="7.5" customHeight="1" x14ac:dyDescent="0.2">
      <c r="A13" s="444"/>
      <c r="B13" s="441"/>
      <c r="C13" s="438"/>
      <c r="D13" s="441"/>
      <c r="E13" s="441"/>
      <c r="F13" s="435"/>
      <c r="G13" s="438"/>
      <c r="H13" s="432"/>
      <c r="I13" s="432"/>
      <c r="J13" s="441"/>
      <c r="K13" s="432"/>
      <c r="L13" s="432"/>
      <c r="M13" s="432"/>
      <c r="N13" s="432"/>
      <c r="O13" s="432"/>
      <c r="P13" s="448"/>
    </row>
    <row r="14" spans="1:16" ht="12.75" hidden="1" customHeight="1" x14ac:dyDescent="0.2">
      <c r="A14" s="444"/>
      <c r="B14" s="441"/>
      <c r="C14" s="438"/>
      <c r="D14" s="441"/>
      <c r="E14" s="441"/>
      <c r="F14" s="435"/>
      <c r="G14" s="438"/>
      <c r="H14" s="432"/>
      <c r="I14" s="432"/>
      <c r="J14" s="441"/>
      <c r="K14" s="432"/>
      <c r="L14" s="432"/>
      <c r="M14" s="432"/>
      <c r="N14" s="283"/>
      <c r="O14" s="432"/>
      <c r="P14" s="446"/>
    </row>
    <row r="15" spans="1:16" ht="12.75" hidden="1" customHeight="1" x14ac:dyDescent="0.2">
      <c r="A15" s="444"/>
      <c r="B15" s="441"/>
      <c r="C15" s="438"/>
      <c r="D15" s="441"/>
      <c r="E15" s="441"/>
      <c r="F15" s="435"/>
      <c r="G15" s="438"/>
      <c r="H15" s="432"/>
      <c r="I15" s="432"/>
      <c r="J15" s="441"/>
      <c r="K15" s="432"/>
      <c r="L15" s="432"/>
      <c r="M15" s="432"/>
      <c r="N15" s="283"/>
      <c r="O15" s="432"/>
      <c r="P15" s="447"/>
    </row>
    <row r="16" spans="1:16" ht="12.75" hidden="1" customHeight="1" x14ac:dyDescent="0.2">
      <c r="A16" s="444"/>
      <c r="B16" s="441"/>
      <c r="C16" s="438"/>
      <c r="D16" s="441"/>
      <c r="E16" s="441"/>
      <c r="F16" s="435"/>
      <c r="G16" s="438"/>
      <c r="H16" s="432"/>
      <c r="I16" s="432"/>
      <c r="J16" s="441"/>
      <c r="K16" s="432"/>
      <c r="L16" s="432"/>
      <c r="M16" s="432"/>
      <c r="N16" s="283"/>
      <c r="O16" s="432"/>
      <c r="P16" s="447"/>
    </row>
    <row r="17" spans="1:44" ht="12.75" hidden="1" customHeight="1" x14ac:dyDescent="0.2">
      <c r="A17" s="444"/>
      <c r="B17" s="441"/>
      <c r="C17" s="438"/>
      <c r="D17" s="441"/>
      <c r="E17" s="441"/>
      <c r="F17" s="435"/>
      <c r="G17" s="438"/>
      <c r="H17" s="432"/>
      <c r="I17" s="432"/>
      <c r="J17" s="441"/>
      <c r="K17" s="432"/>
      <c r="L17" s="432"/>
      <c r="M17" s="432"/>
      <c r="N17" s="283"/>
      <c r="O17" s="432"/>
      <c r="P17" s="447"/>
    </row>
    <row r="18" spans="1:44" ht="12.75" hidden="1" customHeight="1" x14ac:dyDescent="0.2">
      <c r="A18" s="444"/>
      <c r="B18" s="441"/>
      <c r="C18" s="438"/>
      <c r="D18" s="441"/>
      <c r="E18" s="441"/>
      <c r="F18" s="435"/>
      <c r="G18" s="438"/>
      <c r="H18" s="432"/>
      <c r="I18" s="432"/>
      <c r="J18" s="441"/>
      <c r="K18" s="432"/>
      <c r="L18" s="432"/>
      <c r="M18" s="432"/>
      <c r="N18" s="283"/>
      <c r="O18" s="432"/>
      <c r="P18" s="447"/>
    </row>
    <row r="19" spans="1:44" ht="12.75" hidden="1" customHeight="1" x14ac:dyDescent="0.2">
      <c r="A19" s="444"/>
      <c r="B19" s="441"/>
      <c r="C19" s="438"/>
      <c r="D19" s="441"/>
      <c r="E19" s="441"/>
      <c r="F19" s="435"/>
      <c r="G19" s="438"/>
      <c r="H19" s="432"/>
      <c r="I19" s="432"/>
      <c r="J19" s="441"/>
      <c r="K19" s="432"/>
      <c r="L19" s="432"/>
      <c r="M19" s="432"/>
      <c r="N19" s="283"/>
      <c r="O19" s="432"/>
      <c r="P19" s="447"/>
    </row>
    <row r="20" spans="1:44" ht="12.75" hidden="1" customHeight="1" x14ac:dyDescent="0.2">
      <c r="A20" s="444"/>
      <c r="B20" s="441"/>
      <c r="C20" s="438"/>
      <c r="D20" s="441"/>
      <c r="E20" s="441"/>
      <c r="F20" s="435"/>
      <c r="G20" s="438"/>
      <c r="H20" s="432"/>
      <c r="I20" s="432"/>
      <c r="J20" s="441"/>
      <c r="K20" s="432"/>
      <c r="L20" s="432"/>
      <c r="M20" s="432"/>
      <c r="N20" s="283"/>
      <c r="O20" s="432"/>
      <c r="P20" s="447"/>
    </row>
    <row r="21" spans="1:44" ht="12.75" hidden="1" customHeight="1" x14ac:dyDescent="0.2">
      <c r="A21" s="445"/>
      <c r="B21" s="442"/>
      <c r="C21" s="439"/>
      <c r="D21" s="442"/>
      <c r="E21" s="442"/>
      <c r="F21" s="436"/>
      <c r="G21" s="439"/>
      <c r="H21" s="433"/>
      <c r="I21" s="433"/>
      <c r="J21" s="442"/>
      <c r="K21" s="433"/>
      <c r="L21" s="433"/>
      <c r="M21" s="433"/>
      <c r="N21" s="284"/>
      <c r="O21" s="433"/>
      <c r="P21" s="448"/>
    </row>
    <row r="22" spans="1:44" ht="18.600000000000001" customHeight="1" x14ac:dyDescent="0.2">
      <c r="E22" s="285" t="s">
        <v>3516</v>
      </c>
      <c r="F22" s="290">
        <f>SUM(F4:F21)</f>
        <v>50000000</v>
      </c>
    </row>
    <row r="23" spans="1:44" ht="60.75" customHeight="1" x14ac:dyDescent="0.2">
      <c r="A23" s="274" t="s">
        <v>1807</v>
      </c>
      <c r="B23" s="273"/>
      <c r="C23" s="274" t="s">
        <v>1805</v>
      </c>
      <c r="D23" s="455" t="s">
        <v>3535</v>
      </c>
      <c r="E23" s="454"/>
      <c r="F23" s="286" t="s">
        <v>632</v>
      </c>
      <c r="G23" s="455" t="s">
        <v>3534</v>
      </c>
      <c r="H23" s="456"/>
      <c r="I23" s="456"/>
      <c r="J23" s="454"/>
      <c r="K23" s="287" t="s">
        <v>1806</v>
      </c>
      <c r="L23" s="450"/>
      <c r="M23" s="451"/>
      <c r="N23" s="451"/>
      <c r="O23" s="451"/>
      <c r="P23" s="452"/>
      <c r="Q23" s="276"/>
      <c r="R23" s="276"/>
      <c r="S23" s="276"/>
      <c r="T23" s="276"/>
      <c r="U23" s="276"/>
      <c r="V23" s="276"/>
      <c r="W23" s="276"/>
      <c r="X23" s="277"/>
      <c r="Y23" s="277"/>
      <c r="Z23" s="277"/>
      <c r="AA23" s="277"/>
      <c r="AB23" s="277"/>
      <c r="AC23" s="277"/>
      <c r="AD23" s="277"/>
      <c r="AE23" s="277"/>
      <c r="AF23" s="277"/>
      <c r="AG23" s="277"/>
      <c r="AH23" s="277"/>
      <c r="AI23" s="277"/>
      <c r="AJ23" s="277"/>
      <c r="AK23" s="277"/>
      <c r="AL23" s="277"/>
      <c r="AM23" s="277"/>
      <c r="AN23" s="277"/>
      <c r="AO23" s="277"/>
      <c r="AP23" s="277"/>
      <c r="AQ23" s="278"/>
      <c r="AR23" s="278"/>
    </row>
    <row r="24" spans="1:44" ht="16.5" x14ac:dyDescent="0.2">
      <c r="A24" s="109"/>
      <c r="B24" s="109"/>
      <c r="C24" s="109"/>
      <c r="D24" s="291"/>
      <c r="E24" s="291"/>
      <c r="F24" s="288"/>
      <c r="G24" s="289"/>
      <c r="H24" s="289"/>
      <c r="I24" s="289"/>
      <c r="J24" s="289"/>
      <c r="K24" s="289"/>
      <c r="L24" s="278"/>
      <c r="M24" s="278"/>
      <c r="N24" s="278"/>
      <c r="O24" s="278"/>
      <c r="P24" s="109"/>
      <c r="Q24" s="109"/>
      <c r="R24" s="109"/>
      <c r="S24" s="109"/>
      <c r="T24" s="109"/>
      <c r="U24" s="109"/>
      <c r="V24" s="109"/>
      <c r="W24" s="109"/>
      <c r="X24" s="109"/>
      <c r="Y24" s="109"/>
      <c r="Z24" s="109"/>
      <c r="AA24" s="109"/>
      <c r="AB24" s="109"/>
      <c r="AC24" s="109"/>
      <c r="AD24" s="109"/>
      <c r="AE24" s="109"/>
      <c r="AF24" s="109"/>
      <c r="AG24" s="109"/>
      <c r="AH24" s="109"/>
      <c r="AI24" s="109"/>
      <c r="AJ24" s="279"/>
      <c r="AK24" s="279"/>
      <c r="AL24" s="279"/>
      <c r="AM24" s="279"/>
      <c r="AN24" s="279"/>
      <c r="AO24" s="279"/>
      <c r="AP24" s="279"/>
      <c r="AQ24" s="278"/>
      <c r="AR24" s="278"/>
    </row>
    <row r="25" spans="1:44" ht="61.5" customHeight="1" x14ac:dyDescent="0.2">
      <c r="A25" s="274" t="s">
        <v>3511</v>
      </c>
      <c r="B25" s="280"/>
      <c r="C25" s="274" t="s">
        <v>1805</v>
      </c>
      <c r="D25" s="453" t="s">
        <v>3518</v>
      </c>
      <c r="E25" s="454"/>
      <c r="F25" s="286" t="s">
        <v>632</v>
      </c>
      <c r="G25" s="453" t="s">
        <v>3517</v>
      </c>
      <c r="H25" s="456"/>
      <c r="I25" s="456"/>
      <c r="J25" s="454"/>
      <c r="K25" s="287" t="s">
        <v>1806</v>
      </c>
      <c r="L25" s="450"/>
      <c r="M25" s="451"/>
      <c r="N25" s="451"/>
      <c r="O25" s="451"/>
      <c r="P25" s="452"/>
      <c r="Q25" s="276"/>
      <c r="R25" s="276"/>
      <c r="S25" s="276"/>
      <c r="T25" s="276"/>
      <c r="U25" s="276"/>
      <c r="V25" s="276"/>
      <c r="W25" s="276"/>
      <c r="X25" s="277"/>
      <c r="Y25" s="277"/>
      <c r="Z25" s="277"/>
      <c r="AA25" s="277"/>
      <c r="AB25" s="277"/>
      <c r="AC25" s="277"/>
      <c r="AD25" s="277"/>
      <c r="AE25" s="277"/>
      <c r="AF25" s="277"/>
      <c r="AG25" s="277"/>
      <c r="AH25" s="277"/>
      <c r="AI25" s="277"/>
      <c r="AJ25" s="277"/>
      <c r="AK25" s="277"/>
      <c r="AL25" s="277"/>
      <c r="AM25" s="277"/>
      <c r="AN25" s="277"/>
      <c r="AO25" s="277"/>
      <c r="AP25" s="277"/>
      <c r="AQ25" s="278"/>
      <c r="AR25" s="278"/>
    </row>
    <row r="26" spans="1:44" ht="16.5" x14ac:dyDescent="0.2">
      <c r="B26" s="109"/>
      <c r="C26" s="109"/>
      <c r="D26" s="109"/>
      <c r="L26" s="278"/>
      <c r="O26" s="109"/>
      <c r="P26" s="109"/>
      <c r="Q26" s="109"/>
      <c r="R26" s="109"/>
      <c r="S26" s="109"/>
      <c r="T26" s="109"/>
      <c r="U26" s="109"/>
      <c r="V26" s="109"/>
      <c r="W26" s="109"/>
      <c r="X26" s="109"/>
      <c r="Y26" s="109"/>
      <c r="Z26" s="109"/>
      <c r="AA26" s="109"/>
      <c r="AB26" s="109"/>
      <c r="AC26" s="109"/>
      <c r="AD26" s="109"/>
      <c r="AE26" s="109"/>
      <c r="AF26" s="109"/>
      <c r="AG26" s="109"/>
      <c r="AH26" s="109"/>
      <c r="AI26" s="109"/>
      <c r="AJ26" s="279"/>
      <c r="AK26" s="279"/>
      <c r="AL26" s="279"/>
      <c r="AM26" s="279"/>
      <c r="AN26" s="279"/>
      <c r="AO26" s="279"/>
      <c r="AP26" s="279"/>
      <c r="AQ26" s="278"/>
      <c r="AR26" s="278"/>
    </row>
  </sheetData>
  <mergeCells count="24">
    <mergeCell ref="D25:E25"/>
    <mergeCell ref="D23:E23"/>
    <mergeCell ref="G25:J25"/>
    <mergeCell ref="G23:J23"/>
    <mergeCell ref="L23:P23"/>
    <mergeCell ref="P6:P13"/>
    <mergeCell ref="N6:N13"/>
    <mergeCell ref="L25:P25"/>
    <mergeCell ref="L6:L21"/>
    <mergeCell ref="P14:P21"/>
    <mergeCell ref="A6:A21"/>
    <mergeCell ref="B6:B21"/>
    <mergeCell ref="C6:C21"/>
    <mergeCell ref="D6:D21"/>
    <mergeCell ref="E6:E21"/>
    <mergeCell ref="B1:E1"/>
    <mergeCell ref="K6:K21"/>
    <mergeCell ref="F6:F21"/>
    <mergeCell ref="M6:M21"/>
    <mergeCell ref="O6:O21"/>
    <mergeCell ref="G6:G21"/>
    <mergeCell ref="H6:H21"/>
    <mergeCell ref="I6:I21"/>
    <mergeCell ref="J6:J21"/>
  </mergeCells>
  <printOptions horizontalCentered="1" verticalCentered="1"/>
  <pageMargins left="1.1811023622047245" right="0" top="0" bottom="0" header="0.31496062992125984" footer="0.31496062992125984"/>
  <pageSetup paperSize="5"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01"/>
  <sheetViews>
    <sheetView topLeftCell="N555" workbookViewId="0">
      <selection activeCell="W560" sqref="W560"/>
    </sheetView>
  </sheetViews>
  <sheetFormatPr baseColWidth="10" defaultColWidth="11.42578125" defaultRowHeight="13.5" x14ac:dyDescent="0.2"/>
  <cols>
    <col min="1" max="1" width="5.7109375" style="7" customWidth="1"/>
    <col min="2" max="2" width="35.7109375" style="7" customWidth="1"/>
    <col min="3" max="5" width="5.7109375" style="7" customWidth="1"/>
    <col min="6" max="6" width="97.7109375" style="7" customWidth="1"/>
    <col min="7" max="7" width="6.7109375" style="7" customWidth="1"/>
    <col min="8" max="8" width="5.7109375" style="7" customWidth="1"/>
    <col min="9" max="9" width="14.7109375" style="7" customWidth="1"/>
    <col min="10" max="10" width="68.28515625" style="7" customWidth="1"/>
    <col min="11" max="11" width="33.140625" style="7" customWidth="1"/>
    <col min="12" max="12" width="37.7109375" style="7" customWidth="1"/>
    <col min="13" max="13" width="11.42578125" style="7"/>
    <col min="14" max="14" width="16.85546875" style="7" customWidth="1"/>
    <col min="15" max="15" width="15.42578125" style="7" customWidth="1"/>
    <col min="16" max="16" width="18.5703125" style="7" customWidth="1"/>
    <col min="17" max="17" width="17.5703125" style="7" customWidth="1"/>
    <col min="18" max="18" width="19.28515625" style="7" customWidth="1"/>
    <col min="19" max="19" width="11.42578125" style="7"/>
    <col min="20" max="20" width="15.7109375" style="7" customWidth="1"/>
    <col min="21" max="21" width="14.7109375" style="7" customWidth="1"/>
    <col min="22" max="22" width="15.42578125" style="7" customWidth="1"/>
    <col min="23" max="23" width="14.140625" style="7" customWidth="1"/>
    <col min="24" max="25" width="14.7109375" style="7" customWidth="1"/>
    <col min="26" max="26" width="14" style="7" customWidth="1"/>
    <col min="27" max="27" width="14.140625" style="7" customWidth="1"/>
    <col min="28" max="28" width="15.140625" style="7" customWidth="1"/>
    <col min="29" max="29" width="14.28515625" style="7" customWidth="1"/>
    <col min="30" max="16384" width="11.42578125" style="7"/>
  </cols>
  <sheetData>
    <row r="1" spans="1:18" x14ac:dyDescent="0.2">
      <c r="A1" s="467" t="s">
        <v>2460</v>
      </c>
      <c r="B1" s="467"/>
      <c r="C1" s="186"/>
      <c r="E1" s="467" t="s">
        <v>2458</v>
      </c>
      <c r="F1" s="467"/>
      <c r="G1" s="467"/>
      <c r="I1" s="468" t="s">
        <v>2476</v>
      </c>
      <c r="J1" s="468"/>
      <c r="K1" s="468"/>
      <c r="L1" s="468"/>
      <c r="M1" s="468"/>
      <c r="N1" s="457" t="s">
        <v>1544</v>
      </c>
      <c r="O1" s="457"/>
      <c r="P1" s="457"/>
      <c r="Q1" s="457"/>
      <c r="R1" s="457"/>
    </row>
    <row r="2" spans="1:18" ht="15" x14ac:dyDescent="0.2">
      <c r="I2" s="25">
        <v>1</v>
      </c>
      <c r="J2" s="25">
        <v>2</v>
      </c>
      <c r="K2" s="25">
        <v>3</v>
      </c>
      <c r="L2" s="25">
        <v>4</v>
      </c>
      <c r="M2" s="25">
        <v>5</v>
      </c>
      <c r="N2" s="25">
        <v>6</v>
      </c>
      <c r="O2" s="25">
        <v>7</v>
      </c>
      <c r="P2" s="25">
        <v>8</v>
      </c>
      <c r="Q2" s="25">
        <v>9</v>
      </c>
      <c r="R2" s="25">
        <v>10</v>
      </c>
    </row>
    <row r="3" spans="1:18" ht="13.5" customHeight="1" x14ac:dyDescent="0.2">
      <c r="A3" s="185" t="s">
        <v>2461</v>
      </c>
      <c r="B3" s="185" t="s">
        <v>664</v>
      </c>
      <c r="C3" s="186"/>
      <c r="E3" s="185" t="s">
        <v>2461</v>
      </c>
      <c r="F3" s="187" t="s">
        <v>2459</v>
      </c>
      <c r="G3" s="188" t="s">
        <v>2462</v>
      </c>
      <c r="I3" s="8" t="s">
        <v>2461</v>
      </c>
      <c r="J3" s="8" t="s">
        <v>644</v>
      </c>
      <c r="K3" s="8" t="s">
        <v>638</v>
      </c>
      <c r="L3" s="8" t="s">
        <v>2477</v>
      </c>
      <c r="M3" s="8" t="s">
        <v>2478</v>
      </c>
      <c r="N3" s="8" t="s">
        <v>636</v>
      </c>
      <c r="O3" s="8">
        <v>2012</v>
      </c>
      <c r="P3" s="8">
        <v>2013</v>
      </c>
      <c r="Q3" s="8">
        <v>2014</v>
      </c>
      <c r="R3" s="8">
        <v>2015</v>
      </c>
    </row>
    <row r="4" spans="1:18" ht="25.5" x14ac:dyDescent="0.2">
      <c r="A4" s="6">
        <v>1101</v>
      </c>
      <c r="B4" s="52" t="s">
        <v>2840</v>
      </c>
      <c r="C4" s="6">
        <f>A4</f>
        <v>1101</v>
      </c>
      <c r="E4" s="6">
        <v>1</v>
      </c>
      <c r="F4" s="3" t="s">
        <v>2472</v>
      </c>
      <c r="G4" s="4">
        <v>17.149447100936484</v>
      </c>
      <c r="I4" s="191" t="s">
        <v>1567</v>
      </c>
      <c r="J4" s="191" t="s">
        <v>2479</v>
      </c>
      <c r="K4" s="192" t="s">
        <v>2055</v>
      </c>
      <c r="L4" s="193" t="s">
        <v>3128</v>
      </c>
      <c r="M4" s="185">
        <v>0.55400000000000005</v>
      </c>
      <c r="N4" s="194">
        <v>0.5</v>
      </c>
      <c r="O4" s="194">
        <v>0.54</v>
      </c>
      <c r="P4" s="194">
        <v>0.52</v>
      </c>
      <c r="Q4" s="194">
        <v>0.5</v>
      </c>
      <c r="R4" s="194">
        <v>0.5</v>
      </c>
    </row>
    <row r="5" spans="1:18" ht="38.25" x14ac:dyDescent="0.2">
      <c r="A5" s="6">
        <v>1105</v>
      </c>
      <c r="B5" s="174" t="s">
        <v>2905</v>
      </c>
      <c r="C5" s="6">
        <f t="shared" ref="C5:C45" si="0">A5</f>
        <v>1105</v>
      </c>
      <c r="E5" s="6">
        <v>2</v>
      </c>
      <c r="F5" s="5" t="s">
        <v>2473</v>
      </c>
      <c r="G5" s="4">
        <v>42.02160131537579</v>
      </c>
      <c r="I5" s="191" t="s">
        <v>1568</v>
      </c>
      <c r="J5" s="191" t="s">
        <v>3129</v>
      </c>
      <c r="K5" s="2" t="s">
        <v>3130</v>
      </c>
      <c r="L5" s="2" t="s">
        <v>3131</v>
      </c>
      <c r="M5" s="185">
        <v>1</v>
      </c>
      <c r="N5" s="194">
        <v>1</v>
      </c>
      <c r="O5" s="194">
        <v>0.08</v>
      </c>
      <c r="P5" s="194">
        <v>0.31</v>
      </c>
      <c r="Q5" s="194">
        <v>0.66</v>
      </c>
      <c r="R5" s="194">
        <v>1</v>
      </c>
    </row>
    <row r="6" spans="1:18" ht="25.5" x14ac:dyDescent="0.2">
      <c r="A6" s="6">
        <v>1106</v>
      </c>
      <c r="B6" s="52" t="s">
        <v>2906</v>
      </c>
      <c r="C6" s="6">
        <f t="shared" si="0"/>
        <v>1106</v>
      </c>
      <c r="E6" s="6">
        <v>3</v>
      </c>
      <c r="F6" s="5" t="s">
        <v>2474</v>
      </c>
      <c r="G6" s="4">
        <v>21.738493729719284</v>
      </c>
      <c r="I6" s="191" t="s">
        <v>1569</v>
      </c>
      <c r="J6" s="195" t="s">
        <v>2480</v>
      </c>
      <c r="K6" s="2" t="s">
        <v>3132</v>
      </c>
      <c r="L6" s="2" t="s">
        <v>3133</v>
      </c>
      <c r="M6" s="185"/>
      <c r="N6" s="194">
        <v>436000000000</v>
      </c>
      <c r="O6" s="194">
        <v>97000000000</v>
      </c>
      <c r="P6" s="194">
        <v>199800000000</v>
      </c>
      <c r="Q6" s="194">
        <v>307800000000</v>
      </c>
      <c r="R6" s="194">
        <v>436000000000</v>
      </c>
    </row>
    <row r="7" spans="1:18" ht="25.5" x14ac:dyDescent="0.2">
      <c r="A7" s="6">
        <v>1108</v>
      </c>
      <c r="B7" s="46" t="s">
        <v>2907</v>
      </c>
      <c r="C7" s="6">
        <f t="shared" si="0"/>
        <v>1108</v>
      </c>
      <c r="E7" s="6">
        <v>4</v>
      </c>
      <c r="F7" s="5" t="s">
        <v>2475</v>
      </c>
      <c r="G7" s="4">
        <v>19.090457853968445</v>
      </c>
      <c r="I7" s="191" t="s">
        <v>1570</v>
      </c>
      <c r="J7" s="195" t="s">
        <v>2056</v>
      </c>
      <c r="K7" s="2" t="s">
        <v>3134</v>
      </c>
      <c r="L7" s="2" t="s">
        <v>3135</v>
      </c>
      <c r="M7" s="185"/>
      <c r="N7" s="194">
        <v>4</v>
      </c>
      <c r="O7" s="194">
        <v>4</v>
      </c>
      <c r="P7" s="194">
        <v>4</v>
      </c>
      <c r="Q7" s="194">
        <v>4</v>
      </c>
      <c r="R7" s="194">
        <v>4</v>
      </c>
    </row>
    <row r="8" spans="1:18" ht="25.5" x14ac:dyDescent="0.2">
      <c r="A8" s="6">
        <v>1114</v>
      </c>
      <c r="B8" s="49" t="s">
        <v>2908</v>
      </c>
      <c r="C8" s="6">
        <f t="shared" si="0"/>
        <v>1114</v>
      </c>
      <c r="I8" s="191" t="s">
        <v>1571</v>
      </c>
      <c r="J8" s="195" t="s">
        <v>2481</v>
      </c>
      <c r="K8" s="192" t="s">
        <v>2057</v>
      </c>
      <c r="L8" s="2" t="s">
        <v>3136</v>
      </c>
      <c r="M8" s="185">
        <v>2.33</v>
      </c>
      <c r="N8" s="194">
        <v>3</v>
      </c>
      <c r="O8" s="194">
        <v>2.5</v>
      </c>
      <c r="P8" s="194">
        <v>2.8</v>
      </c>
      <c r="Q8" s="194">
        <v>2.9</v>
      </c>
      <c r="R8" s="194">
        <v>3</v>
      </c>
    </row>
    <row r="9" spans="1:18" x14ac:dyDescent="0.2">
      <c r="A9" s="6">
        <v>1117</v>
      </c>
      <c r="B9" s="174" t="s">
        <v>2909</v>
      </c>
      <c r="C9" s="6">
        <f t="shared" si="0"/>
        <v>1117</v>
      </c>
      <c r="E9" s="467" t="s">
        <v>2463</v>
      </c>
      <c r="F9" s="467"/>
      <c r="G9" s="467"/>
      <c r="I9" s="191" t="s">
        <v>1572</v>
      </c>
      <c r="J9" s="195" t="s">
        <v>2058</v>
      </c>
      <c r="K9" s="2" t="s">
        <v>3137</v>
      </c>
      <c r="L9" s="193" t="s">
        <v>3138</v>
      </c>
      <c r="M9" s="185">
        <v>73.099999999999994</v>
      </c>
      <c r="N9" s="194" t="s">
        <v>2059</v>
      </c>
      <c r="O9" s="194" t="s">
        <v>2060</v>
      </c>
      <c r="P9" s="194" t="s">
        <v>2061</v>
      </c>
      <c r="Q9" s="194" t="s">
        <v>2062</v>
      </c>
      <c r="R9" s="194" t="s">
        <v>2059</v>
      </c>
    </row>
    <row r="10" spans="1:18" ht="25.5" x14ac:dyDescent="0.2">
      <c r="A10" s="6">
        <v>1122</v>
      </c>
      <c r="B10" s="174" t="s">
        <v>2910</v>
      </c>
      <c r="C10" s="6">
        <f t="shared" si="0"/>
        <v>1122</v>
      </c>
      <c r="I10" s="191" t="s">
        <v>1573</v>
      </c>
      <c r="J10" s="195" t="s">
        <v>2482</v>
      </c>
      <c r="K10" s="2" t="s">
        <v>3139</v>
      </c>
      <c r="L10" s="2" t="s">
        <v>3140</v>
      </c>
      <c r="M10" s="185">
        <v>1</v>
      </c>
      <c r="N10" s="194">
        <v>100</v>
      </c>
      <c r="O10" s="194">
        <v>20</v>
      </c>
      <c r="P10" s="194">
        <v>50</v>
      </c>
      <c r="Q10" s="194">
        <v>70</v>
      </c>
      <c r="R10" s="194">
        <v>100</v>
      </c>
    </row>
    <row r="11" spans="1:18" ht="25.5" x14ac:dyDescent="0.2">
      <c r="A11" s="6">
        <v>1123</v>
      </c>
      <c r="B11" s="174" t="s">
        <v>2911</v>
      </c>
      <c r="C11" s="6">
        <f t="shared" si="0"/>
        <v>1123</v>
      </c>
      <c r="E11" s="185" t="s">
        <v>2461</v>
      </c>
      <c r="F11" s="187" t="s">
        <v>2466</v>
      </c>
      <c r="G11" s="188" t="s">
        <v>2462</v>
      </c>
      <c r="I11" s="191" t="s">
        <v>1574</v>
      </c>
      <c r="J11" s="195" t="s">
        <v>2483</v>
      </c>
      <c r="K11" s="2" t="s">
        <v>2063</v>
      </c>
      <c r="L11" s="2" t="s">
        <v>3141</v>
      </c>
      <c r="M11" s="185">
        <v>1</v>
      </c>
      <c r="N11" s="194">
        <v>100</v>
      </c>
      <c r="O11" s="194">
        <v>17</v>
      </c>
      <c r="P11" s="194">
        <v>46</v>
      </c>
      <c r="Q11" s="194">
        <v>76</v>
      </c>
      <c r="R11" s="194">
        <v>100</v>
      </c>
    </row>
    <row r="12" spans="1:18" ht="51" x14ac:dyDescent="0.2">
      <c r="A12" s="6">
        <v>1124</v>
      </c>
      <c r="B12" s="62" t="s">
        <v>2912</v>
      </c>
      <c r="C12" s="6">
        <f t="shared" si="0"/>
        <v>1124</v>
      </c>
      <c r="E12" s="11">
        <v>11</v>
      </c>
      <c r="F12" s="12" t="s">
        <v>667</v>
      </c>
      <c r="G12" s="4">
        <v>37.327668863653443</v>
      </c>
      <c r="I12" s="191" t="s">
        <v>1575</v>
      </c>
      <c r="J12" s="195" t="s">
        <v>2484</v>
      </c>
      <c r="K12" s="192" t="s">
        <v>2064</v>
      </c>
      <c r="L12" s="2" t="s">
        <v>3142</v>
      </c>
      <c r="M12" s="185">
        <v>4</v>
      </c>
      <c r="N12" s="194">
        <v>3</v>
      </c>
      <c r="O12" s="194">
        <v>0</v>
      </c>
      <c r="P12" s="194">
        <v>1</v>
      </c>
      <c r="Q12" s="194">
        <v>2</v>
      </c>
      <c r="R12" s="194">
        <v>3</v>
      </c>
    </row>
    <row r="13" spans="1:18" ht="40.5" x14ac:dyDescent="0.2">
      <c r="A13" s="6">
        <v>1125</v>
      </c>
      <c r="B13" s="174" t="s">
        <v>2026</v>
      </c>
      <c r="C13" s="6">
        <f t="shared" si="0"/>
        <v>1125</v>
      </c>
      <c r="E13" s="11">
        <v>12</v>
      </c>
      <c r="F13" s="12" t="s">
        <v>671</v>
      </c>
      <c r="G13" s="4">
        <v>30.515101567535016</v>
      </c>
      <c r="I13" s="191" t="s">
        <v>1576</v>
      </c>
      <c r="J13" s="195" t="s">
        <v>2485</v>
      </c>
      <c r="K13" s="2" t="s">
        <v>3143</v>
      </c>
      <c r="L13" s="2" t="s">
        <v>3144</v>
      </c>
      <c r="M13" s="185">
        <v>1</v>
      </c>
      <c r="N13" s="194">
        <v>40</v>
      </c>
      <c r="O13" s="194">
        <v>10</v>
      </c>
      <c r="P13" s="194">
        <v>20</v>
      </c>
      <c r="Q13" s="194">
        <v>30</v>
      </c>
      <c r="R13" s="194">
        <v>40</v>
      </c>
    </row>
    <row r="14" spans="1:18" ht="51" x14ac:dyDescent="0.2">
      <c r="A14" s="6">
        <v>1126</v>
      </c>
      <c r="B14" s="174" t="s">
        <v>2027</v>
      </c>
      <c r="C14" s="6">
        <f t="shared" si="0"/>
        <v>1126</v>
      </c>
      <c r="E14" s="11">
        <v>13</v>
      </c>
      <c r="F14" s="12" t="s">
        <v>677</v>
      </c>
      <c r="G14" s="4">
        <v>32.157229568811545</v>
      </c>
      <c r="I14" s="191" t="s">
        <v>1577</v>
      </c>
      <c r="J14" s="195" t="s">
        <v>2948</v>
      </c>
      <c r="K14" s="2" t="s">
        <v>3145</v>
      </c>
      <c r="L14" s="2" t="s">
        <v>3146</v>
      </c>
      <c r="M14" s="185">
        <v>41</v>
      </c>
      <c r="N14" s="194">
        <v>37</v>
      </c>
      <c r="O14" s="194">
        <v>41</v>
      </c>
      <c r="P14" s="194">
        <v>40</v>
      </c>
      <c r="Q14" s="194">
        <v>39</v>
      </c>
      <c r="R14" s="194">
        <v>37</v>
      </c>
    </row>
    <row r="15" spans="1:18" ht="38.25" x14ac:dyDescent="0.2">
      <c r="A15" s="6">
        <v>1127</v>
      </c>
      <c r="B15" s="174" t="s">
        <v>2028</v>
      </c>
      <c r="C15" s="6">
        <f t="shared" si="0"/>
        <v>1127</v>
      </c>
      <c r="E15" s="11">
        <v>21</v>
      </c>
      <c r="F15" s="12" t="s">
        <v>684</v>
      </c>
      <c r="G15" s="4">
        <v>66.579730872441658</v>
      </c>
      <c r="I15" s="191" t="s">
        <v>1578</v>
      </c>
      <c r="J15" s="195" t="s">
        <v>2949</v>
      </c>
      <c r="K15" s="192" t="s">
        <v>2950</v>
      </c>
      <c r="L15" s="2" t="s">
        <v>3147</v>
      </c>
      <c r="M15" s="185">
        <v>49000</v>
      </c>
      <c r="N15" s="194">
        <v>50000</v>
      </c>
      <c r="O15" s="194">
        <v>49250</v>
      </c>
      <c r="P15" s="194">
        <v>49500</v>
      </c>
      <c r="Q15" s="194">
        <v>49750</v>
      </c>
      <c r="R15" s="194">
        <v>50000</v>
      </c>
    </row>
    <row r="16" spans="1:18" ht="40.5" x14ac:dyDescent="0.2">
      <c r="A16" s="6">
        <v>1128</v>
      </c>
      <c r="B16" s="174" t="s">
        <v>2029</v>
      </c>
      <c r="C16" s="6">
        <f t="shared" si="0"/>
        <v>1128</v>
      </c>
      <c r="E16" s="11">
        <v>22</v>
      </c>
      <c r="F16" s="12" t="s">
        <v>745</v>
      </c>
      <c r="G16" s="4">
        <v>33.420269127558342</v>
      </c>
      <c r="I16" s="191" t="s">
        <v>1579</v>
      </c>
      <c r="J16" s="195" t="s">
        <v>2951</v>
      </c>
      <c r="K16" s="2" t="s">
        <v>3148</v>
      </c>
      <c r="L16" s="2" t="s">
        <v>3149</v>
      </c>
      <c r="M16" s="185">
        <v>0.31119999999999998</v>
      </c>
      <c r="N16" s="194">
        <v>0.5</v>
      </c>
      <c r="O16" s="194">
        <v>0.33119999999999999</v>
      </c>
      <c r="P16" s="194">
        <v>0.39500000000000002</v>
      </c>
      <c r="Q16" s="194">
        <v>0.45</v>
      </c>
      <c r="R16" s="194">
        <v>0.5</v>
      </c>
    </row>
    <row r="17" spans="1:18" ht="27" x14ac:dyDescent="0.2">
      <c r="A17" s="6">
        <v>1129</v>
      </c>
      <c r="B17" s="174" t="s">
        <v>2030</v>
      </c>
      <c r="C17" s="6">
        <f t="shared" si="0"/>
        <v>1129</v>
      </c>
      <c r="E17" s="11">
        <v>31</v>
      </c>
      <c r="F17" s="12" t="s">
        <v>780</v>
      </c>
      <c r="G17" s="4">
        <v>23.893926961941194</v>
      </c>
      <c r="I17" s="191" t="s">
        <v>1580</v>
      </c>
      <c r="J17" s="195" t="s">
        <v>2486</v>
      </c>
      <c r="K17" s="2" t="s">
        <v>2952</v>
      </c>
      <c r="L17" s="2" t="s">
        <v>3150</v>
      </c>
      <c r="M17" s="185">
        <v>0</v>
      </c>
      <c r="N17" s="194">
        <v>0.4</v>
      </c>
      <c r="O17" s="194">
        <v>0.1</v>
      </c>
      <c r="P17" s="194">
        <v>0.2</v>
      </c>
      <c r="Q17" s="194">
        <v>0.3</v>
      </c>
      <c r="R17" s="194">
        <v>0.4</v>
      </c>
    </row>
    <row r="18" spans="1:18" ht="38.25" x14ac:dyDescent="0.2">
      <c r="A18" s="6">
        <v>1130</v>
      </c>
      <c r="B18" s="174" t="s">
        <v>2031</v>
      </c>
      <c r="C18" s="6">
        <f t="shared" si="0"/>
        <v>1130</v>
      </c>
      <c r="E18" s="11">
        <v>32</v>
      </c>
      <c r="F18" s="12" t="s">
        <v>785</v>
      </c>
      <c r="G18" s="4">
        <v>21.068531699418877</v>
      </c>
      <c r="I18" s="191" t="s">
        <v>1581</v>
      </c>
      <c r="J18" s="195" t="s">
        <v>2953</v>
      </c>
      <c r="K18" s="2" t="s">
        <v>3151</v>
      </c>
      <c r="L18" s="2" t="s">
        <v>3152</v>
      </c>
      <c r="M18" s="185">
        <v>0</v>
      </c>
      <c r="N18" s="194">
        <v>13</v>
      </c>
      <c r="O18" s="194">
        <v>0</v>
      </c>
      <c r="P18" s="194">
        <v>4</v>
      </c>
      <c r="Q18" s="194">
        <v>9</v>
      </c>
      <c r="R18" s="194">
        <v>13</v>
      </c>
    </row>
    <row r="19" spans="1:18" ht="38.25" x14ac:dyDescent="0.2">
      <c r="A19" s="6">
        <v>1131</v>
      </c>
      <c r="B19" s="49" t="s">
        <v>2032</v>
      </c>
      <c r="C19" s="6">
        <f t="shared" si="0"/>
        <v>1131</v>
      </c>
      <c r="E19" s="11">
        <v>33</v>
      </c>
      <c r="F19" s="12" t="s">
        <v>791</v>
      </c>
      <c r="G19" s="4">
        <v>23.868560656054164</v>
      </c>
      <c r="I19" s="191" t="s">
        <v>1582</v>
      </c>
      <c r="J19" s="195" t="s">
        <v>2954</v>
      </c>
      <c r="K19" s="2" t="s">
        <v>2955</v>
      </c>
      <c r="L19" s="192" t="s">
        <v>2956</v>
      </c>
      <c r="M19" s="185">
        <v>403</v>
      </c>
      <c r="N19" s="194">
        <v>966</v>
      </c>
      <c r="O19" s="194">
        <v>403</v>
      </c>
      <c r="P19" s="194">
        <v>403</v>
      </c>
      <c r="Q19" s="194">
        <v>653</v>
      </c>
      <c r="R19" s="194">
        <v>966</v>
      </c>
    </row>
    <row r="20" spans="1:18" ht="38.25" x14ac:dyDescent="0.2">
      <c r="A20" s="6">
        <v>1132</v>
      </c>
      <c r="B20" s="174" t="s">
        <v>2033</v>
      </c>
      <c r="C20" s="6">
        <f t="shared" si="0"/>
        <v>1132</v>
      </c>
      <c r="E20" s="11">
        <v>34</v>
      </c>
      <c r="F20" s="12" t="s">
        <v>796</v>
      </c>
      <c r="G20" s="4">
        <v>31.168980682585758</v>
      </c>
      <c r="I20" s="191" t="s">
        <v>1583</v>
      </c>
      <c r="J20" s="195" t="s">
        <v>2487</v>
      </c>
      <c r="K20" s="2" t="s">
        <v>2957</v>
      </c>
      <c r="L20" s="2" t="s">
        <v>2958</v>
      </c>
      <c r="M20" s="185">
        <v>0.69199999999999995</v>
      </c>
      <c r="N20" s="194">
        <v>100</v>
      </c>
      <c r="O20" s="194">
        <v>80</v>
      </c>
      <c r="P20" s="194">
        <v>90</v>
      </c>
      <c r="Q20" s="194">
        <v>95</v>
      </c>
      <c r="R20" s="194">
        <v>100</v>
      </c>
    </row>
    <row r="21" spans="1:18" ht="38.25" x14ac:dyDescent="0.2">
      <c r="A21" s="6">
        <v>1133</v>
      </c>
      <c r="B21" s="46" t="s">
        <v>2034</v>
      </c>
      <c r="C21" s="6">
        <f t="shared" si="0"/>
        <v>1133</v>
      </c>
      <c r="E21" s="11">
        <v>41</v>
      </c>
      <c r="F21" s="12" t="s">
        <v>6</v>
      </c>
      <c r="G21" s="4">
        <v>19.219063752553811</v>
      </c>
      <c r="I21" s="191" t="s">
        <v>1584</v>
      </c>
      <c r="J21" s="195" t="s">
        <v>2488</v>
      </c>
      <c r="K21" s="2" t="s">
        <v>3153</v>
      </c>
      <c r="L21" s="2" t="s">
        <v>3154</v>
      </c>
      <c r="M21" s="185">
        <v>0.6</v>
      </c>
      <c r="N21" s="185">
        <v>0.3</v>
      </c>
      <c r="O21" s="185">
        <v>0.15</v>
      </c>
      <c r="P21" s="185">
        <v>0.2</v>
      </c>
      <c r="Q21" s="185">
        <v>0.25</v>
      </c>
      <c r="R21" s="185">
        <v>0.3</v>
      </c>
    </row>
    <row r="22" spans="1:18" ht="40.5" x14ac:dyDescent="0.2">
      <c r="A22" s="6">
        <v>1134</v>
      </c>
      <c r="B22" s="46" t="s">
        <v>2035</v>
      </c>
      <c r="C22" s="6">
        <f t="shared" si="0"/>
        <v>1134</v>
      </c>
      <c r="E22" s="11">
        <v>42</v>
      </c>
      <c r="F22" s="12" t="s">
        <v>15</v>
      </c>
      <c r="G22" s="4">
        <v>33.234420263720416</v>
      </c>
      <c r="I22" s="191" t="s">
        <v>1585</v>
      </c>
      <c r="J22" s="195" t="s">
        <v>2489</v>
      </c>
      <c r="K22" s="2" t="s">
        <v>2959</v>
      </c>
      <c r="L22" s="2" t="s">
        <v>3155</v>
      </c>
      <c r="M22" s="185">
        <v>0.8</v>
      </c>
      <c r="N22" s="194">
        <v>90</v>
      </c>
      <c r="O22" s="194">
        <v>81</v>
      </c>
      <c r="P22" s="194">
        <v>84</v>
      </c>
      <c r="Q22" s="194">
        <v>88</v>
      </c>
      <c r="R22" s="194">
        <v>90</v>
      </c>
    </row>
    <row r="23" spans="1:18" ht="27" x14ac:dyDescent="0.2">
      <c r="A23" s="6">
        <v>1135</v>
      </c>
      <c r="B23" s="174" t="s">
        <v>2036</v>
      </c>
      <c r="C23" s="6">
        <f t="shared" si="0"/>
        <v>1135</v>
      </c>
      <c r="E23" s="11">
        <v>43</v>
      </c>
      <c r="F23" s="12" t="s">
        <v>30</v>
      </c>
      <c r="G23" s="4">
        <v>23.698690103423896</v>
      </c>
      <c r="I23" s="191" t="s">
        <v>1586</v>
      </c>
      <c r="J23" s="195" t="s">
        <v>2490</v>
      </c>
      <c r="K23" s="2" t="s">
        <v>3156</v>
      </c>
      <c r="L23" s="192" t="s">
        <v>2960</v>
      </c>
      <c r="M23" s="185" t="s">
        <v>3157</v>
      </c>
      <c r="N23" s="194">
        <v>0.5</v>
      </c>
      <c r="O23" s="194">
        <v>0.35</v>
      </c>
      <c r="P23" s="194">
        <v>0.38</v>
      </c>
      <c r="Q23" s="194">
        <v>0.45</v>
      </c>
      <c r="R23" s="194">
        <v>0.5</v>
      </c>
    </row>
    <row r="24" spans="1:18" ht="27" x14ac:dyDescent="0.2">
      <c r="A24" s="6">
        <v>1136</v>
      </c>
      <c r="B24" s="49" t="s">
        <v>2037</v>
      </c>
      <c r="C24" s="6">
        <f t="shared" si="0"/>
        <v>1136</v>
      </c>
      <c r="E24" s="11">
        <v>44</v>
      </c>
      <c r="F24" s="12" t="s">
        <v>40</v>
      </c>
      <c r="G24" s="4">
        <v>23.847825880301865</v>
      </c>
      <c r="I24" s="191" t="s">
        <v>1587</v>
      </c>
      <c r="J24" s="195" t="s">
        <v>2491</v>
      </c>
      <c r="K24" s="192" t="s">
        <v>2961</v>
      </c>
      <c r="L24" s="196" t="s">
        <v>1932</v>
      </c>
      <c r="M24" s="185">
        <v>0</v>
      </c>
      <c r="N24" s="194">
        <v>1</v>
      </c>
      <c r="O24" s="194">
        <v>0</v>
      </c>
      <c r="P24" s="194">
        <v>1</v>
      </c>
      <c r="Q24" s="194">
        <v>1</v>
      </c>
      <c r="R24" s="194">
        <v>1</v>
      </c>
    </row>
    <row r="25" spans="1:18" ht="25.5" x14ac:dyDescent="0.2">
      <c r="A25" s="6">
        <v>1137</v>
      </c>
      <c r="B25" s="52" t="s">
        <v>2038</v>
      </c>
      <c r="C25" s="6">
        <f t="shared" si="0"/>
        <v>1137</v>
      </c>
      <c r="I25" s="191" t="s">
        <v>1588</v>
      </c>
      <c r="J25" s="195" t="s">
        <v>2962</v>
      </c>
      <c r="K25" s="192" t="s">
        <v>2963</v>
      </c>
      <c r="L25" s="196" t="s">
        <v>2964</v>
      </c>
      <c r="M25" s="185">
        <v>0</v>
      </c>
      <c r="N25" s="194">
        <v>21</v>
      </c>
      <c r="O25" s="194">
        <v>4</v>
      </c>
      <c r="P25" s="194">
        <v>9</v>
      </c>
      <c r="Q25" s="194">
        <v>15</v>
      </c>
      <c r="R25" s="194">
        <v>21</v>
      </c>
    </row>
    <row r="26" spans="1:18" ht="40.5" x14ac:dyDescent="0.2">
      <c r="A26" s="6">
        <v>1138</v>
      </c>
      <c r="B26" s="175" t="s">
        <v>2039</v>
      </c>
      <c r="C26" s="6">
        <f t="shared" si="0"/>
        <v>1138</v>
      </c>
      <c r="I26" s="191" t="s">
        <v>1589</v>
      </c>
      <c r="J26" s="195" t="s">
        <v>2492</v>
      </c>
      <c r="K26" s="2" t="s">
        <v>3158</v>
      </c>
      <c r="L26" s="2" t="s">
        <v>3159</v>
      </c>
      <c r="M26" s="185">
        <v>1</v>
      </c>
      <c r="N26" s="194">
        <v>100</v>
      </c>
      <c r="O26" s="194">
        <v>100</v>
      </c>
      <c r="P26" s="194">
        <v>100</v>
      </c>
      <c r="Q26" s="194">
        <v>100</v>
      </c>
      <c r="R26" s="194">
        <v>100</v>
      </c>
    </row>
    <row r="27" spans="1:18" ht="25.5" x14ac:dyDescent="0.2">
      <c r="A27" s="6">
        <v>1139</v>
      </c>
      <c r="B27" s="174" t="s">
        <v>2040</v>
      </c>
      <c r="C27" s="6">
        <f t="shared" si="0"/>
        <v>1139</v>
      </c>
      <c r="E27" s="467" t="s">
        <v>2465</v>
      </c>
      <c r="F27" s="467"/>
      <c r="G27" s="467"/>
      <c r="I27" s="191" t="s">
        <v>1590</v>
      </c>
      <c r="J27" s="195" t="s">
        <v>3160</v>
      </c>
      <c r="K27" s="2" t="s">
        <v>3161</v>
      </c>
      <c r="L27" s="2" t="s">
        <v>3162</v>
      </c>
      <c r="M27" s="185">
        <v>0.6</v>
      </c>
      <c r="N27" s="194">
        <v>0.6</v>
      </c>
      <c r="O27" s="194">
        <v>75</v>
      </c>
      <c r="P27" s="194">
        <v>75</v>
      </c>
      <c r="Q27" s="194">
        <v>75</v>
      </c>
      <c r="R27" s="194">
        <v>75</v>
      </c>
    </row>
    <row r="28" spans="1:18" x14ac:dyDescent="0.2">
      <c r="A28" s="6">
        <v>1140</v>
      </c>
      <c r="B28" s="174" t="s">
        <v>2041</v>
      </c>
      <c r="C28" s="6">
        <f t="shared" si="0"/>
        <v>1140</v>
      </c>
      <c r="I28" s="191" t="s">
        <v>1591</v>
      </c>
      <c r="J28" s="195" t="s">
        <v>2493</v>
      </c>
      <c r="K28" s="2" t="s">
        <v>2965</v>
      </c>
      <c r="L28" s="2" t="s">
        <v>2966</v>
      </c>
      <c r="M28" s="185">
        <v>1</v>
      </c>
      <c r="N28" s="194">
        <v>100</v>
      </c>
      <c r="O28" s="194">
        <v>100</v>
      </c>
      <c r="P28" s="194">
        <v>100</v>
      </c>
      <c r="Q28" s="194">
        <v>100</v>
      </c>
      <c r="R28" s="194">
        <v>100</v>
      </c>
    </row>
    <row r="29" spans="1:18" ht="51" x14ac:dyDescent="0.2">
      <c r="A29" s="6">
        <v>1160</v>
      </c>
      <c r="B29" s="52" t="s">
        <v>2042</v>
      </c>
      <c r="C29" s="6">
        <f t="shared" si="0"/>
        <v>1160</v>
      </c>
      <c r="E29" s="185" t="s">
        <v>2461</v>
      </c>
      <c r="F29" s="187" t="s">
        <v>2467</v>
      </c>
      <c r="G29" s="188" t="s">
        <v>2462</v>
      </c>
      <c r="I29" s="191" t="s">
        <v>1592</v>
      </c>
      <c r="J29" s="195" t="s">
        <v>2494</v>
      </c>
      <c r="K29" s="2" t="s">
        <v>3163</v>
      </c>
      <c r="L29" s="2" t="s">
        <v>3164</v>
      </c>
      <c r="M29" s="185">
        <v>22</v>
      </c>
      <c r="N29" s="194">
        <v>18</v>
      </c>
      <c r="O29" s="194">
        <v>3</v>
      </c>
      <c r="P29" s="194">
        <v>8</v>
      </c>
      <c r="Q29" s="194">
        <v>13</v>
      </c>
      <c r="R29" s="194">
        <v>18</v>
      </c>
    </row>
    <row r="30" spans="1:18" ht="51" x14ac:dyDescent="0.2">
      <c r="A30" s="6">
        <v>1161</v>
      </c>
      <c r="B30" s="174" t="s">
        <v>2043</v>
      </c>
      <c r="C30" s="6">
        <f t="shared" si="0"/>
        <v>1161</v>
      </c>
      <c r="E30" s="13">
        <v>111</v>
      </c>
      <c r="F30" s="14" t="s">
        <v>668</v>
      </c>
      <c r="G30" s="12">
        <v>100</v>
      </c>
      <c r="I30" s="191" t="s">
        <v>1595</v>
      </c>
      <c r="J30" s="195" t="s">
        <v>2967</v>
      </c>
      <c r="K30" s="2" t="s">
        <v>3165</v>
      </c>
      <c r="L30" s="2" t="s">
        <v>3166</v>
      </c>
      <c r="M30" s="185">
        <v>0</v>
      </c>
      <c r="N30" s="194">
        <v>5</v>
      </c>
      <c r="O30" s="194">
        <v>1</v>
      </c>
      <c r="P30" s="194">
        <v>2</v>
      </c>
      <c r="Q30" s="194">
        <v>3</v>
      </c>
      <c r="R30" s="194">
        <v>5</v>
      </c>
    </row>
    <row r="31" spans="1:18" ht="38.25" x14ac:dyDescent="0.2">
      <c r="A31" s="6">
        <v>1162</v>
      </c>
      <c r="B31" s="174" t="s">
        <v>1990</v>
      </c>
      <c r="C31" s="6">
        <f t="shared" si="0"/>
        <v>1162</v>
      </c>
      <c r="E31" s="13">
        <v>121</v>
      </c>
      <c r="F31" s="14" t="s">
        <v>672</v>
      </c>
      <c r="G31" s="12">
        <v>100</v>
      </c>
      <c r="I31" s="191" t="s">
        <v>1593</v>
      </c>
      <c r="J31" s="195" t="s">
        <v>2968</v>
      </c>
      <c r="K31" s="192" t="s">
        <v>2969</v>
      </c>
      <c r="L31" s="196" t="s">
        <v>2970</v>
      </c>
      <c r="M31" s="185">
        <v>0</v>
      </c>
      <c r="N31" s="194">
        <v>42</v>
      </c>
      <c r="O31" s="194">
        <v>12</v>
      </c>
      <c r="P31" s="194">
        <v>22</v>
      </c>
      <c r="Q31" s="194">
        <v>32</v>
      </c>
      <c r="R31" s="194">
        <v>42</v>
      </c>
    </row>
    <row r="32" spans="1:18" ht="63.75" x14ac:dyDescent="0.2">
      <c r="A32" s="6">
        <v>1163</v>
      </c>
      <c r="B32" s="52" t="s">
        <v>2044</v>
      </c>
      <c r="C32" s="6">
        <f t="shared" si="0"/>
        <v>1163</v>
      </c>
      <c r="E32" s="13">
        <v>131</v>
      </c>
      <c r="F32" s="14" t="s">
        <v>678</v>
      </c>
      <c r="G32" s="12">
        <v>100</v>
      </c>
      <c r="I32" s="191" t="s">
        <v>1594</v>
      </c>
      <c r="J32" s="195" t="s">
        <v>1683</v>
      </c>
      <c r="K32" s="192" t="s">
        <v>2086</v>
      </c>
      <c r="L32" s="192" t="s">
        <v>2087</v>
      </c>
      <c r="M32" s="185">
        <v>0</v>
      </c>
      <c r="N32" s="194">
        <v>100</v>
      </c>
      <c r="O32" s="194">
        <v>100</v>
      </c>
      <c r="P32" s="194">
        <v>100</v>
      </c>
      <c r="Q32" s="194">
        <v>100</v>
      </c>
      <c r="R32" s="194">
        <v>100</v>
      </c>
    </row>
    <row r="33" spans="1:18" ht="63.75" x14ac:dyDescent="0.2">
      <c r="A33" s="6">
        <v>1164</v>
      </c>
      <c r="B33" s="49" t="s">
        <v>2045</v>
      </c>
      <c r="C33" s="6">
        <f t="shared" si="0"/>
        <v>1164</v>
      </c>
      <c r="E33" s="13">
        <v>211</v>
      </c>
      <c r="F33" s="14" t="s">
        <v>725</v>
      </c>
      <c r="G33" s="12">
        <v>53.07</v>
      </c>
      <c r="I33" s="191" t="s">
        <v>1596</v>
      </c>
      <c r="J33" s="195" t="s">
        <v>1684</v>
      </c>
      <c r="K33" s="195" t="s">
        <v>3167</v>
      </c>
      <c r="L33" s="195" t="s">
        <v>3168</v>
      </c>
      <c r="M33" s="185">
        <v>0</v>
      </c>
      <c r="N33" s="194">
        <v>4</v>
      </c>
      <c r="O33" s="194">
        <v>0</v>
      </c>
      <c r="P33" s="194">
        <v>4</v>
      </c>
      <c r="Q33" s="194">
        <v>4</v>
      </c>
      <c r="R33" s="194">
        <v>4</v>
      </c>
    </row>
    <row r="34" spans="1:18" ht="25.5" x14ac:dyDescent="0.2">
      <c r="A34" s="6">
        <v>1165</v>
      </c>
      <c r="B34" s="174" t="s">
        <v>2046</v>
      </c>
      <c r="C34" s="6">
        <f t="shared" si="0"/>
        <v>1165</v>
      </c>
      <c r="E34" s="13">
        <v>212</v>
      </c>
      <c r="F34" s="14" t="s">
        <v>739</v>
      </c>
      <c r="G34" s="12">
        <v>21.32</v>
      </c>
      <c r="I34" s="191" t="s">
        <v>1597</v>
      </c>
      <c r="J34" s="195" t="s">
        <v>1685</v>
      </c>
      <c r="K34" s="195" t="s">
        <v>3169</v>
      </c>
      <c r="L34" s="195" t="s">
        <v>3170</v>
      </c>
      <c r="M34" s="185">
        <v>37</v>
      </c>
      <c r="N34" s="194">
        <v>0</v>
      </c>
      <c r="O34" s="194">
        <v>0</v>
      </c>
      <c r="P34" s="194">
        <v>0</v>
      </c>
      <c r="Q34" s="194">
        <v>0</v>
      </c>
      <c r="R34" s="194">
        <v>1</v>
      </c>
    </row>
    <row r="35" spans="1:18" ht="25.5" x14ac:dyDescent="0.2">
      <c r="A35" s="6">
        <v>1166</v>
      </c>
      <c r="B35" s="174" t="s">
        <v>2047</v>
      </c>
      <c r="C35" s="6">
        <f t="shared" si="0"/>
        <v>1166</v>
      </c>
      <c r="E35" s="13">
        <v>213</v>
      </c>
      <c r="F35" s="14" t="s">
        <v>742</v>
      </c>
      <c r="G35" s="12">
        <v>25.61</v>
      </c>
      <c r="I35" s="191" t="s">
        <v>1598</v>
      </c>
      <c r="J35" s="195" t="s">
        <v>2088</v>
      </c>
      <c r="K35" s="195" t="s">
        <v>2089</v>
      </c>
      <c r="L35" s="195" t="s">
        <v>3171</v>
      </c>
      <c r="M35" s="185">
        <v>113</v>
      </c>
      <c r="N35" s="194">
        <v>113</v>
      </c>
      <c r="O35" s="194">
        <v>113</v>
      </c>
      <c r="P35" s="194">
        <v>113</v>
      </c>
      <c r="Q35" s="194">
        <v>113</v>
      </c>
      <c r="R35" s="194">
        <v>113</v>
      </c>
    </row>
    <row r="36" spans="1:18" ht="38.25" x14ac:dyDescent="0.2">
      <c r="A36" s="6">
        <v>1167</v>
      </c>
      <c r="B36" s="67" t="s">
        <v>2048</v>
      </c>
      <c r="C36" s="6">
        <f t="shared" si="0"/>
        <v>1167</v>
      </c>
      <c r="E36" s="15">
        <v>221</v>
      </c>
      <c r="F36" s="16" t="s">
        <v>746</v>
      </c>
      <c r="G36" s="12">
        <v>27.874807904759066</v>
      </c>
      <c r="I36" s="191" t="s">
        <v>1599</v>
      </c>
      <c r="J36" s="195" t="s">
        <v>1686</v>
      </c>
      <c r="K36" s="195" t="s">
        <v>3172</v>
      </c>
      <c r="L36" s="195" t="s">
        <v>3173</v>
      </c>
      <c r="M36" s="185">
        <v>0.11</v>
      </c>
      <c r="N36" s="194">
        <v>0.11</v>
      </c>
      <c r="O36" s="194">
        <v>0.11</v>
      </c>
      <c r="P36" s="194">
        <v>0.11</v>
      </c>
      <c r="Q36" s="194">
        <v>0.11</v>
      </c>
      <c r="R36" s="194">
        <v>0.11</v>
      </c>
    </row>
    <row r="37" spans="1:18" ht="38.25" x14ac:dyDescent="0.2">
      <c r="A37" s="6">
        <v>1168</v>
      </c>
      <c r="B37" s="52" t="s">
        <v>2049</v>
      </c>
      <c r="C37" s="6">
        <f t="shared" si="0"/>
        <v>1168</v>
      </c>
      <c r="E37" s="15">
        <v>222</v>
      </c>
      <c r="F37" s="16" t="s">
        <v>749</v>
      </c>
      <c r="G37" s="12">
        <v>28.56840709253995</v>
      </c>
      <c r="I37" s="191" t="s">
        <v>1600</v>
      </c>
      <c r="J37" s="195" t="s">
        <v>2090</v>
      </c>
      <c r="K37" s="195" t="s">
        <v>3174</v>
      </c>
      <c r="L37" s="195" t="s">
        <v>3175</v>
      </c>
      <c r="M37" s="185">
        <v>611</v>
      </c>
      <c r="N37" s="194">
        <v>611</v>
      </c>
      <c r="O37" s="194">
        <v>611</v>
      </c>
      <c r="P37" s="194">
        <v>611</v>
      </c>
      <c r="Q37" s="194">
        <v>611</v>
      </c>
      <c r="R37" s="194">
        <v>611</v>
      </c>
    </row>
    <row r="38" spans="1:18" ht="27" x14ac:dyDescent="0.2">
      <c r="A38" s="6">
        <v>1169</v>
      </c>
      <c r="B38" s="173" t="s">
        <v>2050</v>
      </c>
      <c r="C38" s="6">
        <f t="shared" si="0"/>
        <v>1169</v>
      </c>
      <c r="E38" s="15">
        <v>223</v>
      </c>
      <c r="F38" s="16" t="s">
        <v>775</v>
      </c>
      <c r="G38" s="12">
        <v>18.936832386265397</v>
      </c>
      <c r="I38" s="191" t="s">
        <v>1601</v>
      </c>
      <c r="J38" s="195" t="s">
        <v>2091</v>
      </c>
      <c r="K38" s="195" t="s">
        <v>2092</v>
      </c>
      <c r="L38" s="195" t="s">
        <v>3176</v>
      </c>
      <c r="M38" s="185">
        <v>94</v>
      </c>
      <c r="N38" s="194">
        <v>1</v>
      </c>
      <c r="O38" s="194">
        <v>0</v>
      </c>
      <c r="P38" s="194">
        <v>0</v>
      </c>
      <c r="Q38" s="194">
        <v>0</v>
      </c>
      <c r="R38" s="194">
        <v>1</v>
      </c>
    </row>
    <row r="39" spans="1:18" ht="27" x14ac:dyDescent="0.2">
      <c r="A39" s="6">
        <v>1170</v>
      </c>
      <c r="B39" s="173" t="s">
        <v>2051</v>
      </c>
      <c r="C39" s="6">
        <f t="shared" si="0"/>
        <v>1170</v>
      </c>
      <c r="E39" s="15">
        <v>224</v>
      </c>
      <c r="F39" s="16" t="s">
        <v>777</v>
      </c>
      <c r="G39" s="12">
        <v>24.61995261643558</v>
      </c>
      <c r="I39" s="191" t="s">
        <v>1602</v>
      </c>
      <c r="J39" s="195" t="s">
        <v>2093</v>
      </c>
      <c r="K39" s="195" t="s">
        <v>2094</v>
      </c>
      <c r="L39" s="195" t="s">
        <v>3177</v>
      </c>
      <c r="M39" s="185">
        <v>63</v>
      </c>
      <c r="N39" s="194">
        <v>1</v>
      </c>
      <c r="O39" s="194">
        <v>0</v>
      </c>
      <c r="P39" s="194">
        <v>0</v>
      </c>
      <c r="Q39" s="194">
        <v>0</v>
      </c>
      <c r="R39" s="194">
        <v>1</v>
      </c>
    </row>
    <row r="40" spans="1:18" ht="51" x14ac:dyDescent="0.2">
      <c r="A40" s="6">
        <v>1171</v>
      </c>
      <c r="B40" s="173" t="s">
        <v>2052</v>
      </c>
      <c r="C40" s="6">
        <f t="shared" si="0"/>
        <v>1171</v>
      </c>
      <c r="E40" s="15">
        <v>311</v>
      </c>
      <c r="F40" s="16" t="s">
        <v>781</v>
      </c>
      <c r="G40" s="12">
        <v>100</v>
      </c>
      <c r="I40" s="191" t="s">
        <v>1603</v>
      </c>
      <c r="J40" s="195" t="s">
        <v>1687</v>
      </c>
      <c r="K40" s="195" t="s">
        <v>2095</v>
      </c>
      <c r="L40" s="195" t="s">
        <v>3178</v>
      </c>
      <c r="M40" s="185">
        <v>710</v>
      </c>
      <c r="N40" s="194">
        <v>1200</v>
      </c>
      <c r="O40" s="194">
        <v>300</v>
      </c>
      <c r="P40" s="194">
        <v>600</v>
      </c>
      <c r="Q40" s="194">
        <v>900</v>
      </c>
      <c r="R40" s="194">
        <v>1200</v>
      </c>
    </row>
    <row r="41" spans="1:18" ht="25.5" x14ac:dyDescent="0.2">
      <c r="A41" s="6">
        <v>1172</v>
      </c>
      <c r="B41" s="173" t="s">
        <v>2053</v>
      </c>
      <c r="C41" s="6">
        <f t="shared" si="0"/>
        <v>1172</v>
      </c>
      <c r="E41" s="15">
        <v>321</v>
      </c>
      <c r="F41" s="16" t="s">
        <v>786</v>
      </c>
      <c r="G41" s="12">
        <v>100</v>
      </c>
      <c r="I41" s="191" t="s">
        <v>1604</v>
      </c>
      <c r="J41" s="195" t="s">
        <v>1688</v>
      </c>
      <c r="K41" s="195" t="s">
        <v>3179</v>
      </c>
      <c r="L41" s="195" t="s">
        <v>3180</v>
      </c>
      <c r="M41" s="185">
        <v>0.11</v>
      </c>
      <c r="N41" s="194">
        <v>0.18</v>
      </c>
      <c r="O41" s="194">
        <v>4.5499999999999999E-2</v>
      </c>
      <c r="P41" s="194">
        <v>9.0899999999999995E-2</v>
      </c>
      <c r="Q41" s="194">
        <v>0.13</v>
      </c>
      <c r="R41" s="194">
        <v>0.18</v>
      </c>
    </row>
    <row r="42" spans="1:18" ht="51" x14ac:dyDescent="0.2">
      <c r="A42" s="6">
        <v>1173</v>
      </c>
      <c r="B42" s="173" t="s">
        <v>2054</v>
      </c>
      <c r="C42" s="6">
        <f t="shared" si="0"/>
        <v>1173</v>
      </c>
      <c r="E42" s="15">
        <v>331</v>
      </c>
      <c r="F42" s="16" t="s">
        <v>792</v>
      </c>
      <c r="G42" s="12">
        <v>100</v>
      </c>
      <c r="I42" s="191" t="s">
        <v>1605</v>
      </c>
      <c r="J42" s="195" t="s">
        <v>1689</v>
      </c>
      <c r="K42" s="195" t="s">
        <v>3181</v>
      </c>
      <c r="L42" s="195" t="s">
        <v>3182</v>
      </c>
      <c r="M42" s="185">
        <v>0.20599999999999999</v>
      </c>
      <c r="N42" s="194">
        <v>1</v>
      </c>
      <c r="O42" s="194">
        <v>0</v>
      </c>
      <c r="P42" s="194">
        <v>0</v>
      </c>
      <c r="Q42" s="194">
        <v>0</v>
      </c>
      <c r="R42" s="194">
        <v>1</v>
      </c>
    </row>
    <row r="43" spans="1:18" ht="38.25" x14ac:dyDescent="0.2">
      <c r="A43" s="6">
        <v>1174</v>
      </c>
      <c r="B43" s="173" t="s">
        <v>2848</v>
      </c>
      <c r="C43" s="6">
        <f t="shared" si="0"/>
        <v>1174</v>
      </c>
      <c r="E43" s="15">
        <v>341</v>
      </c>
      <c r="F43" s="16" t="s">
        <v>797</v>
      </c>
      <c r="G43" s="12">
        <v>55.862992589539544</v>
      </c>
      <c r="I43" s="191" t="s">
        <v>1607</v>
      </c>
      <c r="J43" s="195" t="s">
        <v>1690</v>
      </c>
      <c r="K43" s="195" t="s">
        <v>3183</v>
      </c>
      <c r="L43" s="195" t="s">
        <v>3184</v>
      </c>
      <c r="M43" s="185" t="s">
        <v>3185</v>
      </c>
      <c r="N43" s="194">
        <v>50000</v>
      </c>
      <c r="O43" s="194">
        <v>6629</v>
      </c>
      <c r="P43" s="194">
        <v>31781</v>
      </c>
      <c r="Q43" s="194">
        <v>31781.13</v>
      </c>
      <c r="R43" s="194">
        <v>50000</v>
      </c>
    </row>
    <row r="44" spans="1:18" ht="38.25" x14ac:dyDescent="0.2">
      <c r="A44" s="6">
        <v>1175</v>
      </c>
      <c r="B44" s="173" t="s">
        <v>1995</v>
      </c>
      <c r="C44" s="6">
        <f t="shared" si="0"/>
        <v>1175</v>
      </c>
      <c r="E44" s="15">
        <v>342</v>
      </c>
      <c r="F44" s="16" t="s">
        <v>3</v>
      </c>
      <c r="G44" s="12">
        <v>30.398953459027453</v>
      </c>
      <c r="I44" s="191" t="s">
        <v>1606</v>
      </c>
      <c r="J44" s="195" t="s">
        <v>1691</v>
      </c>
      <c r="K44" s="195" t="s">
        <v>3186</v>
      </c>
      <c r="L44" s="195" t="s">
        <v>3187</v>
      </c>
      <c r="M44" s="185">
        <v>0</v>
      </c>
      <c r="N44" s="194">
        <v>0</v>
      </c>
      <c r="O44" s="194">
        <v>0.9</v>
      </c>
      <c r="P44" s="194">
        <v>0.9</v>
      </c>
      <c r="Q44" s="194">
        <v>0.9</v>
      </c>
      <c r="R44" s="194">
        <v>0.9</v>
      </c>
    </row>
    <row r="45" spans="1:18" ht="51" x14ac:dyDescent="0.2">
      <c r="A45" s="6">
        <v>1176</v>
      </c>
      <c r="B45" s="52" t="s">
        <v>1998</v>
      </c>
      <c r="C45" s="6">
        <f t="shared" si="0"/>
        <v>1176</v>
      </c>
      <c r="E45" s="15">
        <v>343</v>
      </c>
      <c r="F45" s="16" t="s">
        <v>2464</v>
      </c>
      <c r="G45" s="12">
        <v>13.738053951433008</v>
      </c>
      <c r="I45" s="191" t="s">
        <v>1608</v>
      </c>
      <c r="J45" s="195" t="s">
        <v>1692</v>
      </c>
      <c r="K45" s="195" t="s">
        <v>3188</v>
      </c>
      <c r="L45" s="195" t="s">
        <v>3189</v>
      </c>
      <c r="M45" s="185">
        <v>38</v>
      </c>
      <c r="N45" s="194">
        <v>34</v>
      </c>
      <c r="O45" s="194">
        <v>0</v>
      </c>
      <c r="P45" s="194">
        <v>1</v>
      </c>
      <c r="Q45" s="194">
        <v>2</v>
      </c>
      <c r="R45" s="194">
        <v>4</v>
      </c>
    </row>
    <row r="46" spans="1:18" ht="38.25" x14ac:dyDescent="0.2">
      <c r="E46" s="15">
        <v>411</v>
      </c>
      <c r="F46" s="16" t="s">
        <v>7</v>
      </c>
      <c r="G46" s="12">
        <v>58.556974878845992</v>
      </c>
      <c r="I46" s="191" t="s">
        <v>1609</v>
      </c>
      <c r="J46" s="195" t="s">
        <v>2512</v>
      </c>
      <c r="K46" s="195" t="s">
        <v>3190</v>
      </c>
      <c r="L46" s="195" t="s">
        <v>3191</v>
      </c>
      <c r="M46" s="185">
        <v>5.7000000000000002E-3</v>
      </c>
      <c r="N46" s="194">
        <v>8.9999999999999993E-3</v>
      </c>
      <c r="O46" s="194">
        <v>8.9999999999999993E-3</v>
      </c>
      <c r="P46" s="194">
        <v>8.9999999999999993E-3</v>
      </c>
      <c r="Q46" s="194">
        <v>8.9999999999999993E-3</v>
      </c>
      <c r="R46" s="194">
        <v>8.9999999999999993E-3</v>
      </c>
    </row>
    <row r="47" spans="1:18" ht="51" x14ac:dyDescent="0.2">
      <c r="A47" s="80"/>
      <c r="B47" s="81"/>
      <c r="E47" s="15">
        <v>412</v>
      </c>
      <c r="F47" s="16" t="s">
        <v>11</v>
      </c>
      <c r="G47" s="12">
        <v>41.443025121154008</v>
      </c>
      <c r="I47" s="191" t="s">
        <v>1610</v>
      </c>
      <c r="J47" s="195" t="s">
        <v>2513</v>
      </c>
      <c r="K47" s="195" t="s">
        <v>3192</v>
      </c>
      <c r="L47" s="195" t="s">
        <v>3193</v>
      </c>
      <c r="M47" s="185">
        <v>15</v>
      </c>
      <c r="N47" s="194">
        <v>1</v>
      </c>
      <c r="O47" s="194">
        <v>0</v>
      </c>
      <c r="P47" s="194">
        <v>1</v>
      </c>
      <c r="Q47" s="194">
        <v>1</v>
      </c>
      <c r="R47" s="194">
        <v>1</v>
      </c>
    </row>
    <row r="48" spans="1:18" ht="38.25" x14ac:dyDescent="0.2">
      <c r="A48" s="80"/>
      <c r="B48" s="82"/>
      <c r="E48" s="15">
        <v>421</v>
      </c>
      <c r="F48" s="16" t="s">
        <v>16</v>
      </c>
      <c r="G48" s="12">
        <v>22.190159077297626</v>
      </c>
      <c r="I48" s="191" t="s">
        <v>1611</v>
      </c>
      <c r="J48" s="195" t="s">
        <v>2514</v>
      </c>
      <c r="K48" s="195" t="s">
        <v>2096</v>
      </c>
      <c r="L48" s="195" t="s">
        <v>3194</v>
      </c>
      <c r="M48" s="185">
        <v>7</v>
      </c>
      <c r="N48" s="194">
        <v>3</v>
      </c>
      <c r="O48" s="194">
        <v>0.5</v>
      </c>
      <c r="P48" s="194">
        <v>1.25</v>
      </c>
      <c r="Q48" s="194">
        <v>2</v>
      </c>
      <c r="R48" s="194">
        <v>3</v>
      </c>
    </row>
    <row r="49" spans="1:18" ht="38.25" x14ac:dyDescent="0.2">
      <c r="A49" s="80"/>
      <c r="B49" s="83"/>
      <c r="E49" s="15">
        <v>422</v>
      </c>
      <c r="F49" s="16" t="s">
        <v>21</v>
      </c>
      <c r="G49" s="12">
        <v>30.126222564902708</v>
      </c>
      <c r="I49" s="191" t="s">
        <v>1612</v>
      </c>
      <c r="J49" s="195" t="s">
        <v>2515</v>
      </c>
      <c r="K49" s="195" t="s">
        <v>2097</v>
      </c>
      <c r="L49" s="195" t="s">
        <v>3195</v>
      </c>
      <c r="M49" s="185">
        <v>29</v>
      </c>
      <c r="N49" s="194">
        <v>26</v>
      </c>
      <c r="O49" s="194">
        <v>0.75</v>
      </c>
      <c r="P49" s="194">
        <v>1.5</v>
      </c>
      <c r="Q49" s="194">
        <v>2.25</v>
      </c>
      <c r="R49" s="194">
        <v>3</v>
      </c>
    </row>
    <row r="50" spans="1:18" ht="51" x14ac:dyDescent="0.2">
      <c r="A50" s="80"/>
      <c r="B50" s="82"/>
      <c r="E50" s="15">
        <v>423</v>
      </c>
      <c r="F50" s="16" t="s">
        <v>27</v>
      </c>
      <c r="G50" s="12">
        <v>47.683618357799666</v>
      </c>
      <c r="I50" s="191" t="s">
        <v>1613</v>
      </c>
      <c r="J50" s="195" t="s">
        <v>2516</v>
      </c>
      <c r="K50" s="195" t="s">
        <v>2098</v>
      </c>
      <c r="L50" s="195" t="s">
        <v>3196</v>
      </c>
      <c r="M50" s="185">
        <v>47</v>
      </c>
      <c r="N50" s="194">
        <v>2</v>
      </c>
      <c r="O50" s="194">
        <v>0.5</v>
      </c>
      <c r="P50" s="194">
        <v>1</v>
      </c>
      <c r="Q50" s="194">
        <v>1.5</v>
      </c>
      <c r="R50" s="194">
        <v>2</v>
      </c>
    </row>
    <row r="51" spans="1:18" ht="38.25" x14ac:dyDescent="0.2">
      <c r="A51" s="80"/>
      <c r="B51" s="84"/>
      <c r="E51" s="15">
        <v>431</v>
      </c>
      <c r="F51" s="16" t="s">
        <v>31</v>
      </c>
      <c r="G51" s="12">
        <v>48.154229004596601</v>
      </c>
      <c r="I51" s="191" t="s">
        <v>1614</v>
      </c>
      <c r="J51" s="195" t="s">
        <v>2517</v>
      </c>
      <c r="K51" s="195" t="s">
        <v>2099</v>
      </c>
      <c r="L51" s="195" t="s">
        <v>3197</v>
      </c>
      <c r="M51" s="185">
        <v>7</v>
      </c>
      <c r="N51" s="194">
        <v>7</v>
      </c>
      <c r="O51" s="194">
        <v>7</v>
      </c>
      <c r="P51" s="194">
        <v>7</v>
      </c>
      <c r="Q51" s="194">
        <v>7</v>
      </c>
      <c r="R51" s="194">
        <v>7</v>
      </c>
    </row>
    <row r="52" spans="1:18" ht="38.25" x14ac:dyDescent="0.2">
      <c r="A52" s="80"/>
      <c r="B52" s="85"/>
      <c r="E52" s="15">
        <v>432</v>
      </c>
      <c r="F52" s="16" t="s">
        <v>34</v>
      </c>
      <c r="G52" s="12">
        <v>51.845770995403406</v>
      </c>
      <c r="I52" s="191" t="s">
        <v>1615</v>
      </c>
      <c r="J52" s="195" t="s">
        <v>2518</v>
      </c>
      <c r="K52" s="195" t="s">
        <v>2100</v>
      </c>
      <c r="L52" s="195" t="s">
        <v>3198</v>
      </c>
      <c r="M52" s="185">
        <v>20</v>
      </c>
      <c r="N52" s="194">
        <v>20</v>
      </c>
      <c r="O52" s="194">
        <v>20</v>
      </c>
      <c r="P52" s="194">
        <v>20</v>
      </c>
      <c r="Q52" s="194">
        <v>20</v>
      </c>
      <c r="R52" s="194">
        <v>20</v>
      </c>
    </row>
    <row r="53" spans="1:18" ht="38.25" x14ac:dyDescent="0.2">
      <c r="A53" s="80"/>
      <c r="B53" s="83"/>
      <c r="E53" s="15">
        <v>441</v>
      </c>
      <c r="F53" s="16" t="s">
        <v>41</v>
      </c>
      <c r="G53" s="12">
        <v>40.451261871005059</v>
      </c>
      <c r="I53" s="191" t="s">
        <v>1616</v>
      </c>
      <c r="J53" s="195" t="s">
        <v>2519</v>
      </c>
      <c r="K53" s="195" t="s">
        <v>3199</v>
      </c>
      <c r="L53" s="195" t="s">
        <v>3200</v>
      </c>
      <c r="M53" s="185">
        <v>0.95</v>
      </c>
      <c r="N53" s="194">
        <v>0.95</v>
      </c>
      <c r="O53" s="194">
        <v>0.95</v>
      </c>
      <c r="P53" s="194">
        <v>0.95</v>
      </c>
      <c r="Q53" s="194">
        <v>0.95</v>
      </c>
      <c r="R53" s="194">
        <v>0.95</v>
      </c>
    </row>
    <row r="54" spans="1:18" ht="25.5" x14ac:dyDescent="0.2">
      <c r="A54" s="80"/>
      <c r="B54" s="83"/>
      <c r="E54" s="15">
        <v>442</v>
      </c>
      <c r="F54" s="16" t="s">
        <v>45</v>
      </c>
      <c r="G54" s="12">
        <v>59.548738128994948</v>
      </c>
      <c r="I54" s="191" t="s">
        <v>1617</v>
      </c>
      <c r="J54" s="195" t="s">
        <v>2520</v>
      </c>
      <c r="K54" s="195" t="s">
        <v>2101</v>
      </c>
      <c r="L54" s="195" t="s">
        <v>3201</v>
      </c>
      <c r="M54" s="185">
        <v>0.95</v>
      </c>
      <c r="N54" s="194">
        <v>0.95</v>
      </c>
      <c r="O54" s="194">
        <v>0.95</v>
      </c>
      <c r="P54" s="194">
        <v>0.95</v>
      </c>
      <c r="Q54" s="194">
        <v>0.95</v>
      </c>
      <c r="R54" s="194">
        <v>0.95</v>
      </c>
    </row>
    <row r="55" spans="1:18" ht="25.5" x14ac:dyDescent="0.2">
      <c r="A55" s="80"/>
      <c r="B55" s="83"/>
      <c r="I55" s="191" t="s">
        <v>1618</v>
      </c>
      <c r="J55" s="195" t="s">
        <v>2521</v>
      </c>
      <c r="K55" s="195" t="s">
        <v>2102</v>
      </c>
      <c r="L55" s="195" t="s">
        <v>3202</v>
      </c>
      <c r="M55" s="185">
        <v>8.6</v>
      </c>
      <c r="N55" s="194">
        <v>8.6</v>
      </c>
      <c r="O55" s="194">
        <v>8.6</v>
      </c>
      <c r="P55" s="194">
        <v>8.6</v>
      </c>
      <c r="Q55" s="194">
        <v>8.6</v>
      </c>
      <c r="R55" s="194">
        <v>8.6</v>
      </c>
    </row>
    <row r="56" spans="1:18" ht="38.25" x14ac:dyDescent="0.2">
      <c r="A56" s="80"/>
      <c r="B56" s="81"/>
      <c r="I56" s="191" t="s">
        <v>1619</v>
      </c>
      <c r="J56" s="195" t="s">
        <v>2522</v>
      </c>
      <c r="K56" s="195" t="s">
        <v>3203</v>
      </c>
      <c r="L56" s="195" t="s">
        <v>3204</v>
      </c>
      <c r="M56" s="185">
        <v>212</v>
      </c>
      <c r="N56" s="194">
        <v>86</v>
      </c>
      <c r="O56" s="194">
        <v>86</v>
      </c>
      <c r="P56" s="194">
        <v>86</v>
      </c>
      <c r="Q56" s="194">
        <v>86</v>
      </c>
      <c r="R56" s="194">
        <v>86</v>
      </c>
    </row>
    <row r="57" spans="1:18" ht="38.25" x14ac:dyDescent="0.2">
      <c r="A57" s="80"/>
      <c r="B57" s="83"/>
      <c r="E57" s="467" t="s">
        <v>1812</v>
      </c>
      <c r="F57" s="467"/>
      <c r="G57" s="467"/>
      <c r="I57" s="191" t="s">
        <v>1620</v>
      </c>
      <c r="J57" s="195" t="s">
        <v>2523</v>
      </c>
      <c r="K57" s="195" t="s">
        <v>3205</v>
      </c>
      <c r="L57" s="2" t="s">
        <v>3206</v>
      </c>
      <c r="M57" s="185">
        <v>2</v>
      </c>
      <c r="N57" s="197">
        <v>100</v>
      </c>
      <c r="O57" s="197">
        <v>75</v>
      </c>
      <c r="P57" s="197">
        <v>35</v>
      </c>
      <c r="Q57" s="197">
        <v>70</v>
      </c>
      <c r="R57" s="197">
        <v>100</v>
      </c>
    </row>
    <row r="58" spans="1:18" ht="51" x14ac:dyDescent="0.2">
      <c r="A58" s="80"/>
      <c r="B58" s="83"/>
      <c r="I58" s="191" t="s">
        <v>1621</v>
      </c>
      <c r="J58" s="195" t="s">
        <v>1713</v>
      </c>
      <c r="K58" s="195" t="s">
        <v>3207</v>
      </c>
      <c r="L58" s="195" t="s">
        <v>3208</v>
      </c>
      <c r="M58" s="185">
        <v>1.39</v>
      </c>
      <c r="N58" s="194">
        <v>0.4</v>
      </c>
      <c r="O58" s="194">
        <v>0</v>
      </c>
      <c r="P58" s="194">
        <v>0</v>
      </c>
      <c r="Q58" s="194">
        <v>0</v>
      </c>
      <c r="R58" s="194">
        <v>0.4</v>
      </c>
    </row>
    <row r="59" spans="1:18" ht="38.25" x14ac:dyDescent="0.2">
      <c r="A59" s="80"/>
      <c r="B59" s="83"/>
      <c r="E59" s="185" t="s">
        <v>2461</v>
      </c>
      <c r="F59" s="187" t="s">
        <v>1813</v>
      </c>
      <c r="G59" s="188" t="s">
        <v>2462</v>
      </c>
      <c r="I59" s="191" t="s">
        <v>1622</v>
      </c>
      <c r="J59" s="195" t="s">
        <v>1714</v>
      </c>
      <c r="K59" s="195" t="s">
        <v>2105</v>
      </c>
      <c r="L59" s="195" t="s">
        <v>2106</v>
      </c>
      <c r="M59" s="185">
        <v>0</v>
      </c>
      <c r="N59" s="194">
        <v>42</v>
      </c>
      <c r="O59" s="194">
        <v>5</v>
      </c>
      <c r="P59" s="194">
        <v>16</v>
      </c>
      <c r="Q59" s="194">
        <v>35</v>
      </c>
      <c r="R59" s="194">
        <v>42</v>
      </c>
    </row>
    <row r="60" spans="1:18" ht="51" x14ac:dyDescent="0.2">
      <c r="A60" s="80"/>
      <c r="B60" s="83"/>
      <c r="E60" s="9">
        <v>11101</v>
      </c>
      <c r="F60" s="9" t="s">
        <v>669</v>
      </c>
      <c r="G60" s="23">
        <v>50</v>
      </c>
      <c r="I60" s="191" t="s">
        <v>1623</v>
      </c>
      <c r="J60" s="195" t="s">
        <v>1715</v>
      </c>
      <c r="K60" s="195" t="s">
        <v>2107</v>
      </c>
      <c r="L60" s="195" t="s">
        <v>2108</v>
      </c>
      <c r="M60" s="185">
        <v>0</v>
      </c>
      <c r="N60" s="194">
        <v>70</v>
      </c>
      <c r="O60" s="194">
        <v>40</v>
      </c>
      <c r="P60" s="194">
        <v>50</v>
      </c>
      <c r="Q60" s="194">
        <v>60</v>
      </c>
      <c r="R60" s="194">
        <v>70</v>
      </c>
    </row>
    <row r="61" spans="1:18" ht="51" x14ac:dyDescent="0.2">
      <c r="A61" s="80"/>
      <c r="B61" s="83"/>
      <c r="E61" s="9">
        <v>11102</v>
      </c>
      <c r="F61" s="9" t="s">
        <v>670</v>
      </c>
      <c r="G61" s="23">
        <v>50</v>
      </c>
      <c r="I61" s="191" t="s">
        <v>1624</v>
      </c>
      <c r="J61" s="195" t="s">
        <v>1716</v>
      </c>
      <c r="K61" s="195" t="s">
        <v>2109</v>
      </c>
      <c r="L61" s="195" t="s">
        <v>2110</v>
      </c>
      <c r="M61" s="185">
        <v>0.74</v>
      </c>
      <c r="N61" s="194">
        <v>0.85</v>
      </c>
      <c r="O61" s="194">
        <v>0.76</v>
      </c>
      <c r="P61" s="194">
        <v>0.77</v>
      </c>
      <c r="Q61" s="194">
        <v>0.79</v>
      </c>
      <c r="R61" s="194">
        <v>0.85</v>
      </c>
    </row>
    <row r="62" spans="1:18" ht="25.5" x14ac:dyDescent="0.2">
      <c r="A62" s="80"/>
      <c r="B62" s="83"/>
      <c r="E62" s="9">
        <v>12101</v>
      </c>
      <c r="F62" s="9" t="s">
        <v>673</v>
      </c>
      <c r="G62" s="23">
        <v>25</v>
      </c>
      <c r="I62" s="191" t="s">
        <v>1625</v>
      </c>
      <c r="J62" s="195" t="s">
        <v>1717</v>
      </c>
      <c r="K62" s="195" t="s">
        <v>2111</v>
      </c>
      <c r="L62" s="195" t="s">
        <v>2112</v>
      </c>
      <c r="M62" s="185">
        <v>0.2</v>
      </c>
      <c r="N62" s="194">
        <v>0.2</v>
      </c>
      <c r="O62" s="194">
        <v>0.2</v>
      </c>
      <c r="P62" s="194">
        <v>0.2</v>
      </c>
      <c r="Q62" s="194">
        <v>0.2</v>
      </c>
      <c r="R62" s="194">
        <v>0.2</v>
      </c>
    </row>
    <row r="63" spans="1:18" ht="63.75" x14ac:dyDescent="0.2">
      <c r="A63" s="80"/>
      <c r="B63" s="85"/>
      <c r="E63" s="9">
        <v>12102</v>
      </c>
      <c r="F63" s="9" t="s">
        <v>674</v>
      </c>
      <c r="G63" s="23">
        <v>25</v>
      </c>
      <c r="I63" s="191" t="s">
        <v>1626</v>
      </c>
      <c r="J63" s="195" t="s">
        <v>1718</v>
      </c>
      <c r="K63" s="195" t="s">
        <v>2113</v>
      </c>
      <c r="L63" s="195" t="s">
        <v>2114</v>
      </c>
      <c r="M63" s="185">
        <v>0</v>
      </c>
      <c r="N63" s="194">
        <v>42</v>
      </c>
      <c r="O63" s="194">
        <v>10</v>
      </c>
      <c r="P63" s="194">
        <v>25</v>
      </c>
      <c r="Q63" s="194">
        <v>37</v>
      </c>
      <c r="R63" s="194">
        <v>42</v>
      </c>
    </row>
    <row r="64" spans="1:18" ht="51" x14ac:dyDescent="0.2">
      <c r="A64" s="80"/>
      <c r="B64" s="83"/>
      <c r="E64" s="9">
        <v>12103</v>
      </c>
      <c r="F64" s="9" t="s">
        <v>675</v>
      </c>
      <c r="G64" s="23">
        <v>25</v>
      </c>
      <c r="I64" s="191" t="s">
        <v>1627</v>
      </c>
      <c r="J64" s="195" t="s">
        <v>1719</v>
      </c>
      <c r="K64" s="195" t="s">
        <v>1719</v>
      </c>
      <c r="L64" s="195" t="s">
        <v>2115</v>
      </c>
      <c r="M64" s="185" t="s">
        <v>3209</v>
      </c>
      <c r="N64" s="194" t="s">
        <v>3210</v>
      </c>
      <c r="O64" s="194" t="s">
        <v>3210</v>
      </c>
      <c r="P64" s="194" t="s">
        <v>3210</v>
      </c>
      <c r="Q64" s="194" t="s">
        <v>3210</v>
      </c>
      <c r="R64" s="194" t="s">
        <v>3210</v>
      </c>
    </row>
    <row r="65" spans="1:18" ht="25.5" x14ac:dyDescent="0.2">
      <c r="A65" s="80"/>
      <c r="B65" s="84"/>
      <c r="E65" s="9">
        <v>12104</v>
      </c>
      <c r="F65" s="9" t="s">
        <v>676</v>
      </c>
      <c r="G65" s="23">
        <v>25</v>
      </c>
      <c r="I65" s="191" t="s">
        <v>1628</v>
      </c>
      <c r="J65" s="195" t="s">
        <v>1720</v>
      </c>
      <c r="K65" s="195" t="s">
        <v>2116</v>
      </c>
      <c r="L65" s="195" t="s">
        <v>2117</v>
      </c>
      <c r="M65" s="185">
        <v>80</v>
      </c>
      <c r="N65" s="194" t="s">
        <v>3211</v>
      </c>
      <c r="O65" s="194" t="s">
        <v>3211</v>
      </c>
      <c r="P65" s="194" t="s">
        <v>3211</v>
      </c>
      <c r="Q65" s="194" t="s">
        <v>3211</v>
      </c>
      <c r="R65" s="194" t="s">
        <v>3211</v>
      </c>
    </row>
    <row r="66" spans="1:18" ht="25.5" x14ac:dyDescent="0.2">
      <c r="A66" s="80"/>
      <c r="B66" s="84"/>
      <c r="E66" s="9">
        <v>13101</v>
      </c>
      <c r="F66" s="9" t="s">
        <v>679</v>
      </c>
      <c r="G66" s="23">
        <v>20</v>
      </c>
      <c r="I66" s="191" t="s">
        <v>1629</v>
      </c>
      <c r="J66" s="195" t="s">
        <v>1721</v>
      </c>
      <c r="K66" s="195" t="s">
        <v>2118</v>
      </c>
      <c r="L66" s="195" t="s">
        <v>2119</v>
      </c>
      <c r="M66" s="185">
        <v>16</v>
      </c>
      <c r="N66" s="194" t="s">
        <v>3212</v>
      </c>
      <c r="O66" s="194" t="s">
        <v>3212</v>
      </c>
      <c r="P66" s="194" t="s">
        <v>3212</v>
      </c>
      <c r="Q66" s="194" t="s">
        <v>3212</v>
      </c>
      <c r="R66" s="194" t="s">
        <v>3212</v>
      </c>
    </row>
    <row r="67" spans="1:18" ht="25.5" x14ac:dyDescent="0.2">
      <c r="A67" s="80"/>
      <c r="B67" s="83"/>
      <c r="E67" s="9">
        <v>13102</v>
      </c>
      <c r="F67" s="9" t="s">
        <v>680</v>
      </c>
      <c r="G67" s="23">
        <v>20</v>
      </c>
      <c r="I67" s="191" t="s">
        <v>1630</v>
      </c>
      <c r="J67" s="195" t="s">
        <v>1722</v>
      </c>
      <c r="K67" s="195" t="s">
        <v>2120</v>
      </c>
      <c r="L67" s="195" t="s">
        <v>2121</v>
      </c>
      <c r="M67" s="185">
        <v>0</v>
      </c>
      <c r="N67" s="194">
        <v>0</v>
      </c>
      <c r="O67" s="194">
        <v>0</v>
      </c>
      <c r="P67" s="194">
        <v>0</v>
      </c>
      <c r="Q67" s="194">
        <v>0</v>
      </c>
      <c r="R67" s="194">
        <v>0</v>
      </c>
    </row>
    <row r="68" spans="1:18" ht="63.75" x14ac:dyDescent="0.2">
      <c r="A68" s="80"/>
      <c r="B68" s="85"/>
      <c r="E68" s="9">
        <v>13103</v>
      </c>
      <c r="F68" s="9" t="s">
        <v>681</v>
      </c>
      <c r="G68" s="23">
        <v>20</v>
      </c>
      <c r="I68" s="191" t="s">
        <v>1631</v>
      </c>
      <c r="J68" s="195" t="s">
        <v>1723</v>
      </c>
      <c r="K68" s="195" t="s">
        <v>2122</v>
      </c>
      <c r="L68" s="195" t="s">
        <v>2123</v>
      </c>
      <c r="M68" s="185">
        <v>8</v>
      </c>
      <c r="N68" s="194">
        <v>42</v>
      </c>
      <c r="O68" s="194">
        <v>16</v>
      </c>
      <c r="P68" s="194">
        <v>24</v>
      </c>
      <c r="Q68" s="194">
        <v>32</v>
      </c>
      <c r="R68" s="194">
        <v>42</v>
      </c>
    </row>
    <row r="69" spans="1:18" ht="38.25" x14ac:dyDescent="0.2">
      <c r="A69" s="80"/>
      <c r="B69" s="82"/>
      <c r="E69" s="9">
        <v>13104</v>
      </c>
      <c r="F69" s="9" t="s">
        <v>682</v>
      </c>
      <c r="G69" s="23">
        <v>20</v>
      </c>
      <c r="I69" s="191" t="s">
        <v>1632</v>
      </c>
      <c r="J69" s="195" t="s">
        <v>1724</v>
      </c>
      <c r="K69" s="195" t="s">
        <v>2124</v>
      </c>
      <c r="L69" s="195" t="s">
        <v>2125</v>
      </c>
      <c r="M69" s="198">
        <v>92</v>
      </c>
      <c r="N69" s="199">
        <v>100</v>
      </c>
      <c r="O69" s="199">
        <v>92</v>
      </c>
      <c r="P69" s="199">
        <v>92</v>
      </c>
      <c r="Q69" s="199">
        <v>92</v>
      </c>
      <c r="R69" s="199">
        <v>100</v>
      </c>
    </row>
    <row r="70" spans="1:18" ht="51" x14ac:dyDescent="0.2">
      <c r="A70" s="80"/>
      <c r="B70" s="86"/>
      <c r="E70" s="9">
        <v>13105</v>
      </c>
      <c r="F70" s="9" t="s">
        <v>683</v>
      </c>
      <c r="G70" s="23">
        <v>20</v>
      </c>
      <c r="I70" s="191" t="s">
        <v>1633</v>
      </c>
      <c r="J70" s="195" t="s">
        <v>1725</v>
      </c>
      <c r="K70" s="195" t="s">
        <v>2126</v>
      </c>
      <c r="L70" s="195" t="s">
        <v>2127</v>
      </c>
      <c r="M70" s="198"/>
      <c r="N70" s="199">
        <v>100</v>
      </c>
      <c r="O70" s="199">
        <v>100</v>
      </c>
      <c r="P70" s="199">
        <v>100</v>
      </c>
      <c r="Q70" s="199">
        <v>100</v>
      </c>
      <c r="R70" s="199">
        <v>100</v>
      </c>
    </row>
    <row r="71" spans="1:18" ht="38.25" x14ac:dyDescent="0.2">
      <c r="A71" s="80"/>
      <c r="B71" s="83"/>
      <c r="E71" s="9">
        <v>21101</v>
      </c>
      <c r="F71" s="9" t="s">
        <v>726</v>
      </c>
      <c r="G71" s="23">
        <v>7.69</v>
      </c>
      <c r="I71" s="191" t="s">
        <v>1634</v>
      </c>
      <c r="J71" s="195" t="s">
        <v>1726</v>
      </c>
      <c r="K71" s="195" t="s">
        <v>2128</v>
      </c>
      <c r="L71" s="195" t="s">
        <v>2129</v>
      </c>
      <c r="M71" s="200">
        <v>0</v>
      </c>
      <c r="N71" s="201">
        <v>85</v>
      </c>
      <c r="O71" s="201">
        <v>5</v>
      </c>
      <c r="P71" s="201">
        <v>20</v>
      </c>
      <c r="Q71" s="201">
        <v>50</v>
      </c>
      <c r="R71" s="201">
        <v>85</v>
      </c>
    </row>
    <row r="72" spans="1:18" ht="51" x14ac:dyDescent="0.2">
      <c r="A72" s="80"/>
      <c r="B72" s="83"/>
      <c r="E72" s="9">
        <v>21102</v>
      </c>
      <c r="F72" s="9" t="s">
        <v>727</v>
      </c>
      <c r="G72" s="23">
        <v>7.69</v>
      </c>
      <c r="I72" s="191" t="s">
        <v>1635</v>
      </c>
      <c r="J72" s="195" t="s">
        <v>1727</v>
      </c>
      <c r="K72" s="195" t="s">
        <v>2130</v>
      </c>
      <c r="L72" s="195" t="s">
        <v>2131</v>
      </c>
      <c r="M72" s="185">
        <v>0</v>
      </c>
      <c r="N72" s="194">
        <v>1</v>
      </c>
      <c r="O72" s="194">
        <v>0</v>
      </c>
      <c r="P72" s="194">
        <v>1</v>
      </c>
      <c r="Q72" s="194">
        <v>1</v>
      </c>
      <c r="R72" s="194">
        <v>1</v>
      </c>
    </row>
    <row r="73" spans="1:18" ht="51" x14ac:dyDescent="0.2">
      <c r="A73" s="80"/>
      <c r="B73" s="82"/>
      <c r="E73" s="9">
        <v>21103</v>
      </c>
      <c r="F73" s="9" t="s">
        <v>728</v>
      </c>
      <c r="G73" s="23">
        <v>7.69</v>
      </c>
      <c r="I73" s="191" t="s">
        <v>1636</v>
      </c>
      <c r="J73" s="195" t="s">
        <v>1728</v>
      </c>
      <c r="K73" s="195" t="s">
        <v>2132</v>
      </c>
      <c r="L73" s="195" t="s">
        <v>2133</v>
      </c>
      <c r="M73" s="185">
        <v>0</v>
      </c>
      <c r="N73" s="194">
        <v>1</v>
      </c>
      <c r="O73" s="194">
        <v>0</v>
      </c>
      <c r="P73" s="194">
        <v>1</v>
      </c>
      <c r="Q73" s="194">
        <v>1</v>
      </c>
      <c r="R73" s="194">
        <v>1</v>
      </c>
    </row>
    <row r="74" spans="1:18" ht="25.5" x14ac:dyDescent="0.2">
      <c r="A74" s="80"/>
      <c r="B74" s="83"/>
      <c r="E74" s="9">
        <v>21104</v>
      </c>
      <c r="F74" s="9" t="s">
        <v>729</v>
      </c>
      <c r="G74" s="23">
        <v>7.69</v>
      </c>
      <c r="I74" s="191" t="s">
        <v>1637</v>
      </c>
      <c r="J74" s="195" t="s">
        <v>1729</v>
      </c>
      <c r="K74" s="195" t="s">
        <v>2134</v>
      </c>
      <c r="L74" s="195" t="s">
        <v>2135</v>
      </c>
      <c r="M74" s="185">
        <v>0</v>
      </c>
      <c r="N74" s="194">
        <v>1</v>
      </c>
      <c r="O74" s="194">
        <v>0</v>
      </c>
      <c r="P74" s="194">
        <v>0</v>
      </c>
      <c r="Q74" s="194">
        <v>1</v>
      </c>
      <c r="R74" s="194">
        <v>1</v>
      </c>
    </row>
    <row r="75" spans="1:18" ht="38.25" x14ac:dyDescent="0.2">
      <c r="A75" s="80"/>
      <c r="B75" s="83"/>
      <c r="E75" s="9">
        <v>21105</v>
      </c>
      <c r="F75" s="9" t="s">
        <v>730</v>
      </c>
      <c r="G75" s="23">
        <v>7.69</v>
      </c>
      <c r="I75" s="191" t="s">
        <v>1638</v>
      </c>
      <c r="J75" s="195" t="s">
        <v>1730</v>
      </c>
      <c r="K75" s="195" t="s">
        <v>2136</v>
      </c>
      <c r="L75" s="195" t="s">
        <v>2137</v>
      </c>
      <c r="M75" s="185">
        <v>0</v>
      </c>
      <c r="N75" s="199">
        <v>100</v>
      </c>
      <c r="O75" s="199">
        <v>100</v>
      </c>
      <c r="P75" s="199">
        <v>100</v>
      </c>
      <c r="Q75" s="199">
        <v>100</v>
      </c>
      <c r="R75" s="199">
        <v>100</v>
      </c>
    </row>
    <row r="76" spans="1:18" ht="25.5" x14ac:dyDescent="0.2">
      <c r="A76" s="80"/>
      <c r="B76" s="82"/>
      <c r="E76" s="9">
        <v>21106</v>
      </c>
      <c r="F76" s="9" t="s">
        <v>731</v>
      </c>
      <c r="G76" s="23">
        <v>7.69</v>
      </c>
      <c r="I76" s="191" t="s">
        <v>1639</v>
      </c>
      <c r="J76" s="195" t="s">
        <v>1731</v>
      </c>
      <c r="K76" s="195" t="s">
        <v>2138</v>
      </c>
      <c r="L76" s="195" t="s">
        <v>2139</v>
      </c>
      <c r="M76" s="202">
        <v>5.5</v>
      </c>
      <c r="N76" s="202">
        <v>5.3</v>
      </c>
      <c r="O76" s="202">
        <v>5.5</v>
      </c>
      <c r="P76" s="202">
        <v>5.5</v>
      </c>
      <c r="Q76" s="202">
        <v>5.4</v>
      </c>
      <c r="R76" s="202">
        <v>5.3</v>
      </c>
    </row>
    <row r="77" spans="1:18" x14ac:dyDescent="0.2">
      <c r="A77" s="80"/>
      <c r="B77" s="85"/>
      <c r="E77" s="9">
        <v>21107</v>
      </c>
      <c r="F77" s="9" t="s">
        <v>732</v>
      </c>
      <c r="G77" s="23">
        <v>7.69</v>
      </c>
      <c r="I77" s="191" t="s">
        <v>1640</v>
      </c>
      <c r="J77" s="195" t="s">
        <v>1732</v>
      </c>
      <c r="K77" s="195" t="s">
        <v>2140</v>
      </c>
      <c r="L77" s="195" t="s">
        <v>2141</v>
      </c>
      <c r="M77" s="202">
        <v>4.5999999999999996</v>
      </c>
      <c r="N77" s="202">
        <v>4.4000000000000004</v>
      </c>
      <c r="O77" s="203">
        <v>4.5999999999999996</v>
      </c>
      <c r="P77" s="203">
        <v>4.5999999999999996</v>
      </c>
      <c r="Q77" s="203">
        <v>4.5</v>
      </c>
      <c r="R77" s="203">
        <v>4.4000000000000004</v>
      </c>
    </row>
    <row r="78" spans="1:18" ht="51" x14ac:dyDescent="0.2">
      <c r="A78" s="80"/>
      <c r="B78" s="83"/>
      <c r="E78" s="9">
        <v>21108</v>
      </c>
      <c r="F78" s="9" t="s">
        <v>733</v>
      </c>
      <c r="G78" s="23">
        <v>7.69</v>
      </c>
      <c r="I78" s="191" t="s">
        <v>1641</v>
      </c>
      <c r="J78" s="195" t="s">
        <v>1733</v>
      </c>
      <c r="K78" s="2" t="s">
        <v>2142</v>
      </c>
      <c r="L78" s="2" t="s">
        <v>2143</v>
      </c>
      <c r="M78" s="204">
        <v>18</v>
      </c>
      <c r="N78" s="204">
        <v>20</v>
      </c>
      <c r="O78" s="205">
        <v>18</v>
      </c>
      <c r="P78" s="205">
        <v>19</v>
      </c>
      <c r="Q78" s="205">
        <v>19</v>
      </c>
      <c r="R78" s="205">
        <v>20</v>
      </c>
    </row>
    <row r="79" spans="1:18" ht="51" x14ac:dyDescent="0.2">
      <c r="A79" s="80"/>
      <c r="B79" s="83"/>
      <c r="E79" s="9">
        <v>21109</v>
      </c>
      <c r="F79" s="9" t="s">
        <v>734</v>
      </c>
      <c r="G79" s="23">
        <v>7.69</v>
      </c>
      <c r="I79" s="191" t="s">
        <v>1642</v>
      </c>
      <c r="J79" s="195" t="s">
        <v>1734</v>
      </c>
      <c r="K79" s="2" t="s">
        <v>2144</v>
      </c>
      <c r="L79" s="2" t="s">
        <v>2145</v>
      </c>
      <c r="M79" s="204">
        <v>48</v>
      </c>
      <c r="N79" s="205">
        <v>50</v>
      </c>
      <c r="O79" s="205">
        <v>48</v>
      </c>
      <c r="P79" s="203">
        <v>48.5</v>
      </c>
      <c r="Q79" s="205">
        <v>49</v>
      </c>
      <c r="R79" s="205">
        <v>50</v>
      </c>
    </row>
    <row r="80" spans="1:18" ht="63.75" x14ac:dyDescent="0.2">
      <c r="A80" s="80"/>
      <c r="B80" s="87"/>
      <c r="E80" s="9">
        <v>21110</v>
      </c>
      <c r="F80" s="9" t="s">
        <v>735</v>
      </c>
      <c r="G80" s="23">
        <v>7.69</v>
      </c>
      <c r="I80" s="191" t="s">
        <v>1643</v>
      </c>
      <c r="J80" s="195" t="s">
        <v>1735</v>
      </c>
      <c r="K80" s="2" t="s">
        <v>2146</v>
      </c>
      <c r="L80" s="2" t="s">
        <v>2147</v>
      </c>
      <c r="M80" s="205">
        <v>91</v>
      </c>
      <c r="N80" s="206">
        <v>100</v>
      </c>
      <c r="O80" s="206">
        <v>0</v>
      </c>
      <c r="P80" s="206">
        <v>0</v>
      </c>
      <c r="Q80" s="206">
        <v>0</v>
      </c>
      <c r="R80" s="206">
        <v>100</v>
      </c>
    </row>
    <row r="81" spans="1:18" ht="38.25" x14ac:dyDescent="0.2">
      <c r="A81" s="80"/>
      <c r="B81" s="82"/>
      <c r="E81" s="9">
        <v>21111</v>
      </c>
      <c r="F81" s="9" t="s">
        <v>736</v>
      </c>
      <c r="G81" s="23">
        <v>7.7</v>
      </c>
      <c r="I81" s="191" t="s">
        <v>1644</v>
      </c>
      <c r="J81" s="195" t="s">
        <v>1736</v>
      </c>
      <c r="K81" s="2" t="s">
        <v>2148</v>
      </c>
      <c r="L81" s="2" t="s">
        <v>2149</v>
      </c>
      <c r="M81" s="204">
        <v>38</v>
      </c>
      <c r="N81" s="206">
        <v>1</v>
      </c>
      <c r="O81" s="206">
        <v>0</v>
      </c>
      <c r="P81" s="206">
        <v>0</v>
      </c>
      <c r="Q81" s="206">
        <v>1</v>
      </c>
      <c r="R81" s="206">
        <v>1</v>
      </c>
    </row>
    <row r="82" spans="1:18" ht="51" x14ac:dyDescent="0.2">
      <c r="A82" s="80"/>
      <c r="B82" s="88"/>
      <c r="E82" s="9">
        <v>21112</v>
      </c>
      <c r="F82" s="9" t="s">
        <v>737</v>
      </c>
      <c r="G82" s="23">
        <v>7.7</v>
      </c>
      <c r="I82" s="191" t="s">
        <v>1645</v>
      </c>
      <c r="J82" s="195" t="s">
        <v>1737</v>
      </c>
      <c r="K82" s="2" t="s">
        <v>2150</v>
      </c>
      <c r="L82" s="2" t="s">
        <v>2151</v>
      </c>
      <c r="M82" s="204">
        <v>14</v>
      </c>
      <c r="N82" s="205">
        <v>11</v>
      </c>
      <c r="O82" s="205">
        <v>14</v>
      </c>
      <c r="P82" s="205">
        <v>13</v>
      </c>
      <c r="Q82" s="205">
        <v>12</v>
      </c>
      <c r="R82" s="205">
        <v>11</v>
      </c>
    </row>
    <row r="83" spans="1:18" ht="25.5" x14ac:dyDescent="0.2">
      <c r="A83" s="80"/>
      <c r="B83" s="82"/>
      <c r="E83" s="9">
        <v>21113</v>
      </c>
      <c r="F83" s="9" t="s">
        <v>738</v>
      </c>
      <c r="G83" s="23">
        <v>7.7</v>
      </c>
      <c r="I83" s="191" t="s">
        <v>2390</v>
      </c>
      <c r="J83" s="195" t="s">
        <v>1738</v>
      </c>
      <c r="K83" s="195" t="s">
        <v>2152</v>
      </c>
      <c r="L83" s="195" t="s">
        <v>2153</v>
      </c>
      <c r="M83" s="204">
        <v>46</v>
      </c>
      <c r="N83" s="206">
        <v>2</v>
      </c>
      <c r="O83" s="206">
        <v>0</v>
      </c>
      <c r="P83" s="206">
        <v>0.5</v>
      </c>
      <c r="Q83" s="206">
        <v>1</v>
      </c>
      <c r="R83" s="206">
        <v>2</v>
      </c>
    </row>
    <row r="84" spans="1:18" ht="25.5" x14ac:dyDescent="0.2">
      <c r="A84" s="80"/>
      <c r="B84" s="80"/>
      <c r="E84" s="9">
        <v>21201</v>
      </c>
      <c r="F84" s="9" t="s">
        <v>740</v>
      </c>
      <c r="G84" s="23">
        <v>50</v>
      </c>
      <c r="I84" s="191" t="s">
        <v>2392</v>
      </c>
      <c r="J84" s="195" t="s">
        <v>1739</v>
      </c>
      <c r="K84" s="195" t="s">
        <v>2154</v>
      </c>
      <c r="L84" s="195" t="s">
        <v>2155</v>
      </c>
      <c r="M84" s="8">
        <v>152697</v>
      </c>
      <c r="N84" s="26">
        <v>202637</v>
      </c>
      <c r="O84" s="26">
        <v>161707</v>
      </c>
      <c r="P84" s="26">
        <v>175150</v>
      </c>
      <c r="Q84" s="26">
        <v>188793</v>
      </c>
      <c r="R84" s="26">
        <v>202637</v>
      </c>
    </row>
    <row r="85" spans="1:18" ht="25.5" x14ac:dyDescent="0.2">
      <c r="A85" s="80"/>
      <c r="B85" s="82"/>
      <c r="E85" s="9">
        <v>21202</v>
      </c>
      <c r="F85" s="9" t="s">
        <v>741</v>
      </c>
      <c r="G85" s="23">
        <v>50</v>
      </c>
      <c r="I85" s="191" t="s">
        <v>2393</v>
      </c>
      <c r="J85" s="195" t="s">
        <v>1740</v>
      </c>
      <c r="K85" s="195" t="s">
        <v>2156</v>
      </c>
      <c r="L85" s="195" t="s">
        <v>2157</v>
      </c>
      <c r="M85" s="8"/>
      <c r="N85" s="26">
        <v>215000</v>
      </c>
      <c r="O85" s="26">
        <v>215000</v>
      </c>
      <c r="P85" s="26">
        <v>215000</v>
      </c>
      <c r="Q85" s="26">
        <v>215000</v>
      </c>
      <c r="R85" s="26">
        <v>215000</v>
      </c>
    </row>
    <row r="86" spans="1:18" ht="38.25" x14ac:dyDescent="0.2">
      <c r="A86" s="80"/>
      <c r="B86" s="82"/>
      <c r="E86" s="9">
        <v>21301</v>
      </c>
      <c r="F86" s="9" t="s">
        <v>743</v>
      </c>
      <c r="G86" s="23">
        <v>50</v>
      </c>
      <c r="I86" s="191" t="s">
        <v>2394</v>
      </c>
      <c r="J86" s="195" t="s">
        <v>1741</v>
      </c>
      <c r="K86" s="195" t="s">
        <v>2158</v>
      </c>
      <c r="L86" s="195" t="s">
        <v>2159</v>
      </c>
      <c r="M86" s="8">
        <v>0.8</v>
      </c>
      <c r="N86" s="26">
        <v>0.2</v>
      </c>
      <c r="O86" s="26">
        <v>0.05</v>
      </c>
      <c r="P86" s="26">
        <v>0.1</v>
      </c>
      <c r="Q86" s="26">
        <v>0.15</v>
      </c>
      <c r="R86" s="26">
        <v>0.2</v>
      </c>
    </row>
    <row r="87" spans="1:18" ht="38.25" x14ac:dyDescent="0.2">
      <c r="A87" s="80"/>
      <c r="B87" s="82"/>
      <c r="E87" s="9">
        <v>21302</v>
      </c>
      <c r="F87" s="9" t="s">
        <v>744</v>
      </c>
      <c r="G87" s="23">
        <v>50</v>
      </c>
      <c r="I87" s="191" t="s">
        <v>2395</v>
      </c>
      <c r="J87" s="195" t="s">
        <v>1742</v>
      </c>
      <c r="K87" s="195" t="s">
        <v>2160</v>
      </c>
      <c r="L87" s="195" t="s">
        <v>3213</v>
      </c>
      <c r="M87" s="8">
        <v>0.05</v>
      </c>
      <c r="N87" s="26">
        <v>0.05</v>
      </c>
      <c r="O87" s="26">
        <v>0</v>
      </c>
      <c r="P87" s="26">
        <v>0</v>
      </c>
      <c r="Q87" s="26">
        <v>0</v>
      </c>
      <c r="R87" s="26">
        <v>0.05</v>
      </c>
    </row>
    <row r="88" spans="1:18" ht="89.25" x14ac:dyDescent="0.2">
      <c r="A88" s="80"/>
      <c r="B88" s="80"/>
      <c r="E88" s="9">
        <v>22101</v>
      </c>
      <c r="F88" s="9" t="s">
        <v>747</v>
      </c>
      <c r="G88" s="23">
        <v>50</v>
      </c>
      <c r="I88" s="191" t="s">
        <v>2396</v>
      </c>
      <c r="J88" s="195" t="s">
        <v>1743</v>
      </c>
      <c r="K88" s="195" t="s">
        <v>2161</v>
      </c>
      <c r="L88" s="195" t="s">
        <v>2162</v>
      </c>
      <c r="M88" s="8">
        <v>42</v>
      </c>
      <c r="N88" s="26">
        <v>42</v>
      </c>
      <c r="O88" s="26">
        <v>42</v>
      </c>
      <c r="P88" s="26">
        <v>42</v>
      </c>
      <c r="Q88" s="26">
        <v>42</v>
      </c>
      <c r="R88" s="26">
        <v>42</v>
      </c>
    </row>
    <row r="89" spans="1:18" ht="63.75" x14ac:dyDescent="0.2">
      <c r="A89" s="80"/>
      <c r="B89" s="80"/>
      <c r="E89" s="9">
        <v>22102</v>
      </c>
      <c r="F89" s="9" t="s">
        <v>748</v>
      </c>
      <c r="G89" s="23">
        <v>50</v>
      </c>
      <c r="I89" s="191" t="s">
        <v>2397</v>
      </c>
      <c r="J89" s="195" t="s">
        <v>1744</v>
      </c>
      <c r="K89" s="195" t="s">
        <v>2163</v>
      </c>
      <c r="L89" s="195" t="s">
        <v>2164</v>
      </c>
      <c r="M89" s="8" t="s">
        <v>3214</v>
      </c>
      <c r="N89" s="26">
        <v>2580000</v>
      </c>
      <c r="O89" s="26">
        <v>630000</v>
      </c>
      <c r="P89" s="26">
        <v>640000</v>
      </c>
      <c r="Q89" s="26">
        <v>650000</v>
      </c>
      <c r="R89" s="26">
        <v>660000</v>
      </c>
    </row>
    <row r="90" spans="1:18" ht="25.5" x14ac:dyDescent="0.2">
      <c r="A90" s="80"/>
      <c r="B90" s="80"/>
      <c r="E90" s="9">
        <v>22201</v>
      </c>
      <c r="F90" s="9" t="s">
        <v>750</v>
      </c>
      <c r="G90" s="23">
        <v>33.33</v>
      </c>
      <c r="I90" s="191" t="s">
        <v>2398</v>
      </c>
      <c r="J90" s="195" t="s">
        <v>1745</v>
      </c>
      <c r="K90" s="195" t="s">
        <v>2165</v>
      </c>
      <c r="L90" s="195" t="s">
        <v>2166</v>
      </c>
      <c r="M90" s="8">
        <v>218000</v>
      </c>
      <c r="N90" s="26">
        <v>240000</v>
      </c>
      <c r="O90" s="26">
        <v>60000</v>
      </c>
      <c r="P90" s="26">
        <v>120000</v>
      </c>
      <c r="Q90" s="26">
        <v>180000</v>
      </c>
      <c r="R90" s="26">
        <v>240000</v>
      </c>
    </row>
    <row r="91" spans="1:18" ht="51" x14ac:dyDescent="0.2">
      <c r="A91" s="80"/>
      <c r="B91" s="80"/>
      <c r="E91" s="9">
        <v>22202</v>
      </c>
      <c r="F91" s="9" t="s">
        <v>773</v>
      </c>
      <c r="G91" s="23">
        <v>33.33</v>
      </c>
      <c r="I91" s="191" t="s">
        <v>2399</v>
      </c>
      <c r="J91" s="195" t="s">
        <v>1746</v>
      </c>
      <c r="K91" s="195" t="s">
        <v>2167</v>
      </c>
      <c r="L91" s="195" t="s">
        <v>3215</v>
      </c>
      <c r="M91" s="200">
        <v>2</v>
      </c>
      <c r="N91" s="201">
        <v>100</v>
      </c>
      <c r="O91" s="201">
        <v>75</v>
      </c>
      <c r="P91" s="201">
        <v>35</v>
      </c>
      <c r="Q91" s="201">
        <v>70</v>
      </c>
      <c r="R91" s="201">
        <v>100</v>
      </c>
    </row>
    <row r="92" spans="1:18" ht="38.25" x14ac:dyDescent="0.2">
      <c r="A92" s="80"/>
      <c r="B92" s="80"/>
      <c r="E92" s="9">
        <v>22203</v>
      </c>
      <c r="F92" s="9" t="s">
        <v>774</v>
      </c>
      <c r="G92" s="23">
        <v>33.340000000000003</v>
      </c>
      <c r="I92" s="191" t="s">
        <v>2400</v>
      </c>
      <c r="J92" s="195" t="s">
        <v>1747</v>
      </c>
      <c r="K92" s="195" t="s">
        <v>2168</v>
      </c>
      <c r="L92" s="195" t="s">
        <v>2169</v>
      </c>
      <c r="M92" s="8">
        <v>0</v>
      </c>
      <c r="N92" s="26">
        <v>1</v>
      </c>
      <c r="O92" s="26">
        <v>1</v>
      </c>
      <c r="P92" s="26">
        <v>1</v>
      </c>
      <c r="Q92" s="26">
        <v>1</v>
      </c>
      <c r="R92" s="26">
        <v>1</v>
      </c>
    </row>
    <row r="93" spans="1:18" ht="38.25" x14ac:dyDescent="0.2">
      <c r="A93" s="80"/>
      <c r="B93" s="80"/>
      <c r="E93" s="9">
        <v>22301</v>
      </c>
      <c r="F93" s="9" t="s">
        <v>776</v>
      </c>
      <c r="G93" s="23">
        <v>50</v>
      </c>
      <c r="I93" s="191" t="s">
        <v>2401</v>
      </c>
      <c r="J93" s="195" t="s">
        <v>1748</v>
      </c>
      <c r="K93" s="195" t="s">
        <v>2170</v>
      </c>
      <c r="L93" s="195" t="s">
        <v>2170</v>
      </c>
      <c r="M93" s="8">
        <v>33</v>
      </c>
      <c r="N93" s="26">
        <v>54</v>
      </c>
      <c r="O93" s="26">
        <v>39</v>
      </c>
      <c r="P93" s="26">
        <v>44</v>
      </c>
      <c r="Q93" s="26">
        <v>48</v>
      </c>
      <c r="R93" s="26">
        <v>54</v>
      </c>
    </row>
    <row r="94" spans="1:18" ht="51" x14ac:dyDescent="0.2">
      <c r="A94" s="80"/>
      <c r="B94" s="80"/>
      <c r="E94" s="9">
        <v>22302</v>
      </c>
      <c r="F94" s="9" t="s">
        <v>1822</v>
      </c>
      <c r="G94" s="23">
        <v>50</v>
      </c>
      <c r="I94" s="191" t="s">
        <v>2402</v>
      </c>
      <c r="J94" s="195" t="s">
        <v>1749</v>
      </c>
      <c r="K94" s="195" t="s">
        <v>2171</v>
      </c>
      <c r="L94" s="195" t="s">
        <v>2172</v>
      </c>
      <c r="M94" s="8">
        <v>0</v>
      </c>
      <c r="N94" s="26">
        <v>12</v>
      </c>
      <c r="O94" s="26">
        <v>0</v>
      </c>
      <c r="P94" s="26">
        <v>3</v>
      </c>
      <c r="Q94" s="26">
        <v>5</v>
      </c>
      <c r="R94" s="26">
        <v>12</v>
      </c>
    </row>
    <row r="95" spans="1:18" ht="25.5" x14ac:dyDescent="0.2">
      <c r="A95" s="80"/>
      <c r="B95" s="80"/>
      <c r="E95" s="9">
        <v>22401</v>
      </c>
      <c r="F95" s="9" t="s">
        <v>778</v>
      </c>
      <c r="G95" s="23">
        <v>50</v>
      </c>
      <c r="I95" s="191" t="s">
        <v>2404</v>
      </c>
      <c r="J95" s="195" t="s">
        <v>1750</v>
      </c>
      <c r="K95" s="195" t="s">
        <v>2173</v>
      </c>
      <c r="L95" s="195" t="s">
        <v>3216</v>
      </c>
      <c r="M95" s="8">
        <v>181</v>
      </c>
      <c r="N95" s="26">
        <v>28</v>
      </c>
      <c r="O95" s="26">
        <v>7</v>
      </c>
      <c r="P95" s="26">
        <v>14</v>
      </c>
      <c r="Q95" s="26">
        <v>21</v>
      </c>
      <c r="R95" s="26">
        <v>28</v>
      </c>
    </row>
    <row r="96" spans="1:18" ht="38.25" x14ac:dyDescent="0.2">
      <c r="A96" s="80"/>
      <c r="B96" s="80"/>
      <c r="E96" s="9">
        <v>22402</v>
      </c>
      <c r="F96" s="9" t="s">
        <v>779</v>
      </c>
      <c r="G96" s="23">
        <v>50</v>
      </c>
      <c r="I96" s="191" t="s">
        <v>2403</v>
      </c>
      <c r="J96" s="195" t="s">
        <v>1751</v>
      </c>
      <c r="K96" s="195" t="s">
        <v>2174</v>
      </c>
      <c r="L96" s="195" t="s">
        <v>2175</v>
      </c>
      <c r="M96" s="8">
        <v>0</v>
      </c>
      <c r="N96" s="26">
        <v>1</v>
      </c>
      <c r="O96" s="26">
        <v>0</v>
      </c>
      <c r="P96" s="26">
        <v>0</v>
      </c>
      <c r="Q96" s="26">
        <v>0</v>
      </c>
      <c r="R96" s="26">
        <v>1</v>
      </c>
    </row>
    <row r="97" spans="1:18" ht="25.5" x14ac:dyDescent="0.2">
      <c r="A97" s="80"/>
      <c r="B97" s="85"/>
      <c r="E97" s="9">
        <v>31101</v>
      </c>
      <c r="F97" s="9" t="s">
        <v>782</v>
      </c>
      <c r="G97" s="23">
        <v>33.33</v>
      </c>
      <c r="I97" s="191" t="s">
        <v>2405</v>
      </c>
      <c r="J97" s="195" t="s">
        <v>1752</v>
      </c>
      <c r="K97" s="195" t="s">
        <v>2176</v>
      </c>
      <c r="L97" s="195" t="s">
        <v>2177</v>
      </c>
      <c r="M97" s="8">
        <v>200000</v>
      </c>
      <c r="N97" s="26">
        <v>223000</v>
      </c>
      <c r="O97" s="26">
        <v>5666250</v>
      </c>
      <c r="P97" s="26">
        <v>112500</v>
      </c>
      <c r="Q97" s="26">
        <v>168750</v>
      </c>
      <c r="R97" s="26">
        <v>223000</v>
      </c>
    </row>
    <row r="98" spans="1:18" ht="38.25" x14ac:dyDescent="0.2">
      <c r="A98" s="80"/>
      <c r="B98" s="82"/>
      <c r="E98" s="9">
        <v>31102</v>
      </c>
      <c r="F98" s="9" t="s">
        <v>783</v>
      </c>
      <c r="G98" s="23">
        <v>33.33</v>
      </c>
      <c r="I98" s="191" t="s">
        <v>2406</v>
      </c>
      <c r="J98" s="195" t="s">
        <v>1753</v>
      </c>
      <c r="K98" s="195" t="s">
        <v>1656</v>
      </c>
      <c r="L98" s="195" t="s">
        <v>3217</v>
      </c>
      <c r="M98" s="207">
        <v>0.17</v>
      </c>
      <c r="N98" s="207">
        <v>0.17</v>
      </c>
      <c r="O98" s="207">
        <v>0</v>
      </c>
      <c r="P98" s="208">
        <v>6.8000000000000005E-2</v>
      </c>
      <c r="Q98" s="207">
        <v>0.10168000000000001</v>
      </c>
      <c r="R98" s="207">
        <v>0.16968</v>
      </c>
    </row>
    <row r="99" spans="1:18" ht="25.5" x14ac:dyDescent="0.2">
      <c r="A99" s="80"/>
      <c r="B99" s="82"/>
      <c r="E99" s="9">
        <v>31103</v>
      </c>
      <c r="F99" s="9" t="s">
        <v>784</v>
      </c>
      <c r="G99" s="23">
        <v>33.340000000000003</v>
      </c>
      <c r="I99" s="191" t="s">
        <v>2407</v>
      </c>
      <c r="J99" s="195" t="s">
        <v>1754</v>
      </c>
      <c r="K99" s="195" t="s">
        <v>2179</v>
      </c>
      <c r="L99" s="195" t="s">
        <v>2180</v>
      </c>
      <c r="M99" s="8">
        <v>0</v>
      </c>
      <c r="N99" s="26">
        <v>1230</v>
      </c>
      <c r="O99" s="26">
        <v>0</v>
      </c>
      <c r="P99" s="26">
        <v>615</v>
      </c>
      <c r="Q99" s="26">
        <v>820</v>
      </c>
      <c r="R99" s="26">
        <v>1230</v>
      </c>
    </row>
    <row r="100" spans="1:18" ht="38.25" x14ac:dyDescent="0.2">
      <c r="A100" s="80"/>
      <c r="B100" s="82"/>
      <c r="E100" s="9">
        <v>32101</v>
      </c>
      <c r="F100" s="9" t="s">
        <v>787</v>
      </c>
      <c r="G100" s="23">
        <v>25</v>
      </c>
      <c r="I100" s="191" t="s">
        <v>2408</v>
      </c>
      <c r="J100" s="195" t="s">
        <v>1755</v>
      </c>
      <c r="K100" s="195" t="s">
        <v>2181</v>
      </c>
      <c r="L100" s="195" t="s">
        <v>2182</v>
      </c>
      <c r="M100" s="8">
        <v>98</v>
      </c>
      <c r="N100" s="26">
        <v>68</v>
      </c>
      <c r="O100" s="26">
        <v>0</v>
      </c>
      <c r="P100" s="26">
        <v>0</v>
      </c>
      <c r="Q100" s="26">
        <v>0</v>
      </c>
      <c r="R100" s="26">
        <v>68</v>
      </c>
    </row>
    <row r="101" spans="1:18" ht="25.5" x14ac:dyDescent="0.2">
      <c r="A101" s="80"/>
      <c r="B101" s="82"/>
      <c r="E101" s="9">
        <v>32102</v>
      </c>
      <c r="F101" s="9" t="s">
        <v>788</v>
      </c>
      <c r="G101" s="23">
        <v>25</v>
      </c>
      <c r="I101" s="191" t="s">
        <v>2409</v>
      </c>
      <c r="J101" s="195" t="s">
        <v>1756</v>
      </c>
      <c r="K101" s="195" t="s">
        <v>3218</v>
      </c>
      <c r="L101" s="195" t="s">
        <v>3219</v>
      </c>
      <c r="M101" s="8">
        <v>0</v>
      </c>
      <c r="N101" s="26">
        <v>1</v>
      </c>
      <c r="O101" s="26">
        <v>0</v>
      </c>
      <c r="P101" s="26">
        <v>1</v>
      </c>
      <c r="Q101" s="26">
        <v>1</v>
      </c>
      <c r="R101" s="26">
        <v>1</v>
      </c>
    </row>
    <row r="102" spans="1:18" ht="38.25" x14ac:dyDescent="0.2">
      <c r="A102" s="80"/>
      <c r="B102" s="82"/>
      <c r="E102" s="9">
        <v>32103</v>
      </c>
      <c r="F102" s="9" t="s">
        <v>789</v>
      </c>
      <c r="G102" s="23">
        <v>25</v>
      </c>
      <c r="I102" s="191" t="s">
        <v>2410</v>
      </c>
      <c r="J102" s="195" t="s">
        <v>1757</v>
      </c>
      <c r="K102" s="195" t="s">
        <v>2183</v>
      </c>
      <c r="L102" s="195" t="s">
        <v>2184</v>
      </c>
      <c r="M102" s="8">
        <v>2.6419999999999999</v>
      </c>
      <c r="N102" s="26">
        <v>12245</v>
      </c>
      <c r="O102" s="26">
        <v>0</v>
      </c>
      <c r="P102" s="26">
        <v>3485</v>
      </c>
      <c r="Q102" s="26">
        <v>7785</v>
      </c>
      <c r="R102" s="26">
        <v>12245</v>
      </c>
    </row>
    <row r="103" spans="1:18" ht="38.25" x14ac:dyDescent="0.2">
      <c r="A103" s="80"/>
      <c r="B103" s="82"/>
      <c r="E103" s="9">
        <v>32104</v>
      </c>
      <c r="F103" s="9" t="s">
        <v>790</v>
      </c>
      <c r="G103" s="23">
        <v>25</v>
      </c>
      <c r="I103" s="191" t="s">
        <v>2411</v>
      </c>
      <c r="J103" s="195" t="s">
        <v>1758</v>
      </c>
      <c r="K103" s="195" t="s">
        <v>3220</v>
      </c>
      <c r="L103" s="195" t="s">
        <v>3221</v>
      </c>
      <c r="M103" s="8" t="s">
        <v>3222</v>
      </c>
      <c r="N103" s="26">
        <v>1</v>
      </c>
      <c r="O103" s="26">
        <v>1</v>
      </c>
      <c r="P103" s="26">
        <v>1</v>
      </c>
      <c r="Q103" s="26">
        <v>1</v>
      </c>
      <c r="R103" s="26">
        <v>1</v>
      </c>
    </row>
    <row r="104" spans="1:18" ht="63.75" x14ac:dyDescent="0.2">
      <c r="A104" s="80"/>
      <c r="B104" s="81"/>
      <c r="E104" s="9">
        <v>33101</v>
      </c>
      <c r="F104" s="9" t="s">
        <v>793</v>
      </c>
      <c r="G104" s="23">
        <v>33.33</v>
      </c>
      <c r="I104" s="191" t="s">
        <v>2412</v>
      </c>
      <c r="J104" s="195" t="s">
        <v>1759</v>
      </c>
      <c r="K104" s="195" t="s">
        <v>2185</v>
      </c>
      <c r="L104" s="195" t="s">
        <v>2186</v>
      </c>
      <c r="M104" s="8" t="s">
        <v>3222</v>
      </c>
      <c r="N104" s="26">
        <v>10</v>
      </c>
      <c r="O104" s="26">
        <v>0</v>
      </c>
      <c r="P104" s="26">
        <v>5</v>
      </c>
      <c r="Q104" s="26">
        <v>8</v>
      </c>
      <c r="R104" s="26">
        <v>10</v>
      </c>
    </row>
    <row r="105" spans="1:18" ht="51" x14ac:dyDescent="0.2">
      <c r="A105" s="80"/>
      <c r="B105" s="80"/>
      <c r="E105" s="9">
        <v>33102</v>
      </c>
      <c r="F105" s="9" t="s">
        <v>794</v>
      </c>
      <c r="G105" s="23">
        <v>33.33</v>
      </c>
      <c r="I105" s="191" t="s">
        <v>2413</v>
      </c>
      <c r="J105" s="195" t="s">
        <v>1760</v>
      </c>
      <c r="K105" s="195" t="s">
        <v>2187</v>
      </c>
      <c r="L105" s="195" t="s">
        <v>2188</v>
      </c>
      <c r="M105" s="8" t="s">
        <v>3222</v>
      </c>
      <c r="N105" s="26">
        <v>25</v>
      </c>
      <c r="O105" s="26">
        <v>0</v>
      </c>
      <c r="P105" s="26">
        <v>10</v>
      </c>
      <c r="Q105" s="26">
        <v>15</v>
      </c>
      <c r="R105" s="26">
        <v>25</v>
      </c>
    </row>
    <row r="106" spans="1:18" ht="76.5" x14ac:dyDescent="0.2">
      <c r="A106" s="80"/>
      <c r="B106" s="80"/>
      <c r="E106" s="9">
        <v>33103</v>
      </c>
      <c r="F106" s="9" t="s">
        <v>795</v>
      </c>
      <c r="G106" s="23">
        <v>33.340000000000003</v>
      </c>
      <c r="I106" s="191" t="s">
        <v>2415</v>
      </c>
      <c r="J106" s="195" t="s">
        <v>1761</v>
      </c>
      <c r="K106" s="195" t="s">
        <v>2189</v>
      </c>
      <c r="L106" s="195" t="s">
        <v>2190</v>
      </c>
      <c r="M106" s="8">
        <v>13</v>
      </c>
      <c r="N106" s="26">
        <v>20</v>
      </c>
      <c r="O106" s="26">
        <v>5</v>
      </c>
      <c r="P106" s="26">
        <v>10</v>
      </c>
      <c r="Q106" s="26">
        <v>15</v>
      </c>
      <c r="R106" s="26">
        <v>20</v>
      </c>
    </row>
    <row r="107" spans="1:18" ht="63.75" x14ac:dyDescent="0.2">
      <c r="A107" s="80"/>
      <c r="B107" s="83"/>
      <c r="E107" s="9">
        <v>34101</v>
      </c>
      <c r="F107" s="9" t="s">
        <v>798</v>
      </c>
      <c r="G107" s="23">
        <v>20</v>
      </c>
      <c r="I107" s="191" t="s">
        <v>2416</v>
      </c>
      <c r="J107" s="195" t="s">
        <v>1762</v>
      </c>
      <c r="K107" s="195" t="s">
        <v>2191</v>
      </c>
      <c r="L107" s="195" t="s">
        <v>3223</v>
      </c>
      <c r="M107" s="192">
        <v>40000</v>
      </c>
      <c r="N107" s="205">
        <v>15</v>
      </c>
      <c r="O107" s="205">
        <v>6</v>
      </c>
      <c r="P107" s="205">
        <v>12</v>
      </c>
      <c r="Q107" s="205">
        <v>18</v>
      </c>
      <c r="R107" s="205">
        <v>25</v>
      </c>
    </row>
    <row r="108" spans="1:18" ht="51" x14ac:dyDescent="0.2">
      <c r="A108" s="80"/>
      <c r="B108" s="83"/>
      <c r="E108" s="9">
        <v>34102</v>
      </c>
      <c r="F108" s="9" t="s">
        <v>799</v>
      </c>
      <c r="G108" s="23">
        <v>20</v>
      </c>
      <c r="I108" s="191" t="s">
        <v>2414</v>
      </c>
      <c r="J108" s="195" t="s">
        <v>1763</v>
      </c>
      <c r="K108" s="195" t="s">
        <v>2192</v>
      </c>
      <c r="L108" s="195" t="s">
        <v>2193</v>
      </c>
      <c r="M108" s="192" t="s">
        <v>3224</v>
      </c>
      <c r="N108" s="205">
        <v>25</v>
      </c>
      <c r="O108" s="209">
        <v>0</v>
      </c>
      <c r="P108" s="205">
        <v>10</v>
      </c>
      <c r="Q108" s="205">
        <v>15</v>
      </c>
      <c r="R108" s="205">
        <v>25</v>
      </c>
    </row>
    <row r="109" spans="1:18" ht="38.25" x14ac:dyDescent="0.2">
      <c r="A109" s="80"/>
      <c r="B109" s="83"/>
      <c r="E109" s="9">
        <v>34103</v>
      </c>
      <c r="F109" s="9" t="s">
        <v>0</v>
      </c>
      <c r="G109" s="23">
        <v>20</v>
      </c>
      <c r="I109" s="191" t="s">
        <v>654</v>
      </c>
      <c r="J109" s="195" t="s">
        <v>1764</v>
      </c>
      <c r="K109" s="195" t="s">
        <v>3225</v>
      </c>
      <c r="L109" s="195" t="s">
        <v>3226</v>
      </c>
      <c r="M109" s="8" t="s">
        <v>3224</v>
      </c>
      <c r="N109" s="26">
        <v>1</v>
      </c>
      <c r="O109" s="26">
        <v>1</v>
      </c>
      <c r="P109" s="26">
        <v>1</v>
      </c>
      <c r="Q109" s="26">
        <v>1</v>
      </c>
      <c r="R109" s="26">
        <v>1</v>
      </c>
    </row>
    <row r="110" spans="1:18" ht="76.5" x14ac:dyDescent="0.2">
      <c r="A110" s="80"/>
      <c r="B110" s="83"/>
      <c r="E110" s="9">
        <v>34104</v>
      </c>
      <c r="F110" s="9" t="s">
        <v>1</v>
      </c>
      <c r="G110" s="23">
        <v>20</v>
      </c>
      <c r="I110" s="191" t="s">
        <v>2417</v>
      </c>
      <c r="J110" s="195" t="s">
        <v>1765</v>
      </c>
      <c r="K110" s="195" t="s">
        <v>2194</v>
      </c>
      <c r="L110" s="195" t="s">
        <v>2195</v>
      </c>
      <c r="M110" s="8">
        <v>0</v>
      </c>
      <c r="N110" s="26">
        <v>15</v>
      </c>
      <c r="O110" s="26">
        <v>3</v>
      </c>
      <c r="P110" s="26">
        <v>7</v>
      </c>
      <c r="Q110" s="26">
        <v>11</v>
      </c>
      <c r="R110" s="26">
        <v>15</v>
      </c>
    </row>
    <row r="111" spans="1:18" ht="38.25" x14ac:dyDescent="0.2">
      <c r="A111" s="80"/>
      <c r="B111" s="83"/>
      <c r="E111" s="9">
        <v>34105</v>
      </c>
      <c r="F111" s="9" t="s">
        <v>2</v>
      </c>
      <c r="G111" s="23">
        <v>20</v>
      </c>
      <c r="I111" s="191" t="s">
        <v>2418</v>
      </c>
      <c r="J111" s="195" t="s">
        <v>1766</v>
      </c>
      <c r="K111" s="192" t="s">
        <v>2196</v>
      </c>
      <c r="L111" s="192" t="s">
        <v>2197</v>
      </c>
      <c r="M111" s="8">
        <v>0</v>
      </c>
      <c r="N111" s="26">
        <v>1</v>
      </c>
      <c r="O111" s="26">
        <v>0</v>
      </c>
      <c r="P111" s="26">
        <v>0</v>
      </c>
      <c r="Q111" s="26">
        <v>0</v>
      </c>
      <c r="R111" s="26">
        <v>1</v>
      </c>
    </row>
    <row r="112" spans="1:18" ht="38.25" x14ac:dyDescent="0.2">
      <c r="A112" s="80"/>
      <c r="B112" s="83"/>
      <c r="E112" s="9">
        <v>34201</v>
      </c>
      <c r="F112" s="9" t="s">
        <v>4</v>
      </c>
      <c r="G112" s="23">
        <v>100</v>
      </c>
      <c r="I112" s="191" t="s">
        <v>2419</v>
      </c>
      <c r="J112" s="195" t="s">
        <v>1767</v>
      </c>
      <c r="K112" s="192" t="s">
        <v>2198</v>
      </c>
      <c r="L112" s="192" t="s">
        <v>3227</v>
      </c>
      <c r="M112" s="8">
        <v>0</v>
      </c>
      <c r="N112" s="26">
        <v>1</v>
      </c>
      <c r="O112" s="26">
        <v>1</v>
      </c>
      <c r="P112" s="26">
        <v>1</v>
      </c>
      <c r="Q112" s="26">
        <v>1</v>
      </c>
      <c r="R112" s="26">
        <v>1</v>
      </c>
    </row>
    <row r="113" spans="1:18" ht="38.25" x14ac:dyDescent="0.2">
      <c r="A113" s="80"/>
      <c r="B113" s="83"/>
      <c r="E113" s="9">
        <v>34301</v>
      </c>
      <c r="F113" s="9" t="s">
        <v>5</v>
      </c>
      <c r="G113" s="23">
        <v>100</v>
      </c>
      <c r="I113" s="191" t="s">
        <v>2420</v>
      </c>
      <c r="J113" s="195" t="s">
        <v>1768</v>
      </c>
      <c r="K113" s="192" t="s">
        <v>2199</v>
      </c>
      <c r="L113" s="192" t="s">
        <v>3228</v>
      </c>
      <c r="M113" s="8">
        <v>1</v>
      </c>
      <c r="N113" s="26">
        <v>1</v>
      </c>
      <c r="O113" s="26">
        <v>0</v>
      </c>
      <c r="P113" s="26">
        <v>0</v>
      </c>
      <c r="Q113" s="26">
        <v>0</v>
      </c>
      <c r="R113" s="26">
        <v>1</v>
      </c>
    </row>
    <row r="114" spans="1:18" ht="25.5" x14ac:dyDescent="0.2">
      <c r="A114" s="80"/>
      <c r="B114" s="83"/>
      <c r="E114" s="9">
        <v>41101</v>
      </c>
      <c r="F114" s="9" t="s">
        <v>8</v>
      </c>
      <c r="G114" s="23">
        <v>33.33</v>
      </c>
      <c r="I114" s="191" t="s">
        <v>2421</v>
      </c>
      <c r="J114" s="210" t="s">
        <v>1769</v>
      </c>
      <c r="K114" s="192" t="s">
        <v>2200</v>
      </c>
      <c r="L114" s="192" t="s">
        <v>3229</v>
      </c>
      <c r="M114" s="8">
        <v>0</v>
      </c>
      <c r="N114" s="26">
        <v>2</v>
      </c>
      <c r="O114" s="26">
        <v>0</v>
      </c>
      <c r="P114" s="26">
        <v>0</v>
      </c>
      <c r="Q114" s="26">
        <v>0</v>
      </c>
      <c r="R114" s="26">
        <v>2</v>
      </c>
    </row>
    <row r="115" spans="1:18" ht="38.25" x14ac:dyDescent="0.2">
      <c r="A115" s="80"/>
      <c r="B115" s="83"/>
      <c r="E115" s="9">
        <v>41102</v>
      </c>
      <c r="F115" s="9" t="s">
        <v>9</v>
      </c>
      <c r="G115" s="23">
        <v>33.33</v>
      </c>
      <c r="I115" s="191" t="s">
        <v>2422</v>
      </c>
      <c r="J115" s="195" t="s">
        <v>1770</v>
      </c>
      <c r="K115" s="192" t="s">
        <v>2201</v>
      </c>
      <c r="L115" s="192" t="s">
        <v>3230</v>
      </c>
      <c r="M115" s="8">
        <v>42</v>
      </c>
      <c r="N115" s="26">
        <v>42</v>
      </c>
      <c r="O115" s="26">
        <v>42</v>
      </c>
      <c r="P115" s="26">
        <v>42</v>
      </c>
      <c r="Q115" s="26">
        <v>42</v>
      </c>
      <c r="R115" s="26">
        <v>42</v>
      </c>
    </row>
    <row r="116" spans="1:18" ht="54" x14ac:dyDescent="0.2">
      <c r="A116" s="80"/>
      <c r="B116" s="83"/>
      <c r="E116" s="9">
        <v>41103</v>
      </c>
      <c r="F116" s="9" t="s">
        <v>10</v>
      </c>
      <c r="G116" s="23">
        <v>33.340000000000003</v>
      </c>
      <c r="I116" s="191" t="s">
        <v>2423</v>
      </c>
      <c r="J116" s="195" t="s">
        <v>1771</v>
      </c>
      <c r="K116" s="192" t="s">
        <v>2202</v>
      </c>
      <c r="L116" s="192" t="s">
        <v>3231</v>
      </c>
      <c r="M116" s="8" t="s">
        <v>3232</v>
      </c>
      <c r="N116" s="26">
        <v>42</v>
      </c>
      <c r="O116" s="26">
        <v>16</v>
      </c>
      <c r="P116" s="26">
        <v>25</v>
      </c>
      <c r="Q116" s="26">
        <v>32</v>
      </c>
      <c r="R116" s="26">
        <v>42</v>
      </c>
    </row>
    <row r="117" spans="1:18" ht="25.5" x14ac:dyDescent="0.2">
      <c r="A117" s="80"/>
      <c r="B117" s="83"/>
      <c r="E117" s="9">
        <v>41201</v>
      </c>
      <c r="F117" s="9" t="s">
        <v>12</v>
      </c>
      <c r="G117" s="23">
        <v>33.33</v>
      </c>
      <c r="I117" s="191" t="s">
        <v>2424</v>
      </c>
      <c r="J117" s="195" t="s">
        <v>1772</v>
      </c>
      <c r="K117" s="192" t="s">
        <v>2203</v>
      </c>
      <c r="L117" s="192" t="s">
        <v>3233</v>
      </c>
      <c r="M117" s="8">
        <v>0</v>
      </c>
      <c r="N117" s="26">
        <v>1</v>
      </c>
      <c r="O117" s="26">
        <v>0</v>
      </c>
      <c r="P117" s="26">
        <v>1</v>
      </c>
      <c r="Q117" s="26">
        <v>0</v>
      </c>
      <c r="R117" s="26">
        <v>0</v>
      </c>
    </row>
    <row r="118" spans="1:18" ht="25.5" x14ac:dyDescent="0.2">
      <c r="A118" s="80"/>
      <c r="B118" s="83"/>
      <c r="E118" s="9">
        <v>41202</v>
      </c>
      <c r="F118" s="9" t="s">
        <v>13</v>
      </c>
      <c r="G118" s="23">
        <v>33.33</v>
      </c>
      <c r="I118" s="191" t="s">
        <v>2425</v>
      </c>
      <c r="J118" s="195" t="s">
        <v>1773</v>
      </c>
      <c r="K118" s="192" t="s">
        <v>2204</v>
      </c>
      <c r="L118" s="192" t="s">
        <v>3234</v>
      </c>
      <c r="M118" s="8">
        <v>0</v>
      </c>
      <c r="N118" s="26">
        <v>0</v>
      </c>
      <c r="O118" s="26">
        <v>0</v>
      </c>
      <c r="P118" s="26">
        <v>1</v>
      </c>
      <c r="Q118" s="26">
        <v>1</v>
      </c>
      <c r="R118" s="26">
        <v>1</v>
      </c>
    </row>
    <row r="119" spans="1:18" ht="25.5" x14ac:dyDescent="0.2">
      <c r="A119" s="80"/>
      <c r="B119" s="83"/>
      <c r="E119" s="9">
        <v>41203</v>
      </c>
      <c r="F119" s="9" t="s">
        <v>14</v>
      </c>
      <c r="G119" s="23">
        <v>33.340000000000003</v>
      </c>
      <c r="I119" s="191" t="s">
        <v>2426</v>
      </c>
      <c r="J119" s="195" t="s">
        <v>1774</v>
      </c>
      <c r="K119" s="192" t="s">
        <v>2205</v>
      </c>
      <c r="L119" s="192" t="s">
        <v>3235</v>
      </c>
      <c r="M119" s="8">
        <v>0</v>
      </c>
      <c r="N119" s="26">
        <v>1</v>
      </c>
      <c r="O119" s="26">
        <v>1</v>
      </c>
      <c r="P119" s="26">
        <v>1</v>
      </c>
      <c r="Q119" s="26">
        <v>1</v>
      </c>
      <c r="R119" s="26">
        <v>1</v>
      </c>
    </row>
    <row r="120" spans="1:18" ht="38.25" x14ac:dyDescent="0.2">
      <c r="A120" s="80"/>
      <c r="B120" s="83"/>
      <c r="E120" s="9">
        <v>42101</v>
      </c>
      <c r="F120" s="9" t="s">
        <v>17</v>
      </c>
      <c r="G120" s="23">
        <v>25</v>
      </c>
      <c r="I120" s="191" t="s">
        <v>2427</v>
      </c>
      <c r="J120" s="195" t="s">
        <v>1775</v>
      </c>
      <c r="K120" s="192" t="s">
        <v>2206</v>
      </c>
      <c r="L120" s="192" t="s">
        <v>3236</v>
      </c>
      <c r="M120" s="8">
        <v>0</v>
      </c>
      <c r="N120" s="26">
        <v>1</v>
      </c>
      <c r="O120" s="26">
        <v>1</v>
      </c>
      <c r="P120" s="26">
        <v>1</v>
      </c>
      <c r="Q120" s="26">
        <v>1</v>
      </c>
      <c r="R120" s="26">
        <v>1</v>
      </c>
    </row>
    <row r="121" spans="1:18" ht="38.25" x14ac:dyDescent="0.2">
      <c r="A121" s="80"/>
      <c r="B121" s="83"/>
      <c r="E121" s="9">
        <v>42102</v>
      </c>
      <c r="F121" s="9" t="s">
        <v>18</v>
      </c>
      <c r="G121" s="23">
        <v>25</v>
      </c>
      <c r="I121" s="191" t="s">
        <v>2428</v>
      </c>
      <c r="J121" s="195" t="s">
        <v>1776</v>
      </c>
      <c r="K121" s="192" t="s">
        <v>2207</v>
      </c>
      <c r="L121" s="192" t="s">
        <v>2208</v>
      </c>
      <c r="M121" s="8">
        <v>1</v>
      </c>
      <c r="N121" s="26">
        <v>1</v>
      </c>
      <c r="O121" s="26">
        <v>1</v>
      </c>
      <c r="P121" s="26">
        <v>1</v>
      </c>
      <c r="Q121" s="26">
        <v>1</v>
      </c>
      <c r="R121" s="26">
        <v>1</v>
      </c>
    </row>
    <row r="122" spans="1:18" ht="38.25" x14ac:dyDescent="0.2">
      <c r="A122" s="80"/>
      <c r="B122" s="83"/>
      <c r="E122" s="9">
        <v>42103</v>
      </c>
      <c r="F122" s="9" t="s">
        <v>19</v>
      </c>
      <c r="G122" s="23">
        <v>25</v>
      </c>
      <c r="I122" s="191" t="s">
        <v>2429</v>
      </c>
      <c r="J122" s="195" t="s">
        <v>1777</v>
      </c>
      <c r="K122" s="192" t="s">
        <v>2209</v>
      </c>
      <c r="L122" s="192" t="s">
        <v>2210</v>
      </c>
      <c r="M122" s="8">
        <v>1</v>
      </c>
      <c r="N122" s="26">
        <v>1</v>
      </c>
      <c r="O122" s="26">
        <v>1</v>
      </c>
      <c r="P122" s="26">
        <v>1</v>
      </c>
      <c r="Q122" s="26">
        <v>1</v>
      </c>
      <c r="R122" s="26">
        <v>1</v>
      </c>
    </row>
    <row r="123" spans="1:18" ht="63.75" x14ac:dyDescent="0.2">
      <c r="A123" s="80"/>
      <c r="B123" s="80"/>
      <c r="E123" s="9">
        <v>42104</v>
      </c>
      <c r="F123" s="9" t="s">
        <v>20</v>
      </c>
      <c r="G123" s="23">
        <v>25</v>
      </c>
      <c r="I123" s="191" t="s">
        <v>2430</v>
      </c>
      <c r="J123" s="195" t="s">
        <v>1778</v>
      </c>
      <c r="K123" s="192" t="s">
        <v>2211</v>
      </c>
      <c r="L123" s="192" t="s">
        <v>3237</v>
      </c>
      <c r="M123" s="8">
        <v>0</v>
      </c>
      <c r="N123" s="26">
        <v>0.8</v>
      </c>
      <c r="O123" s="26">
        <v>0</v>
      </c>
      <c r="P123" s="26">
        <v>0.2</v>
      </c>
      <c r="Q123" s="26">
        <v>0.5</v>
      </c>
      <c r="R123" s="26">
        <v>0.8</v>
      </c>
    </row>
    <row r="124" spans="1:18" ht="63.75" x14ac:dyDescent="0.2">
      <c r="A124" s="80"/>
      <c r="B124" s="80"/>
      <c r="E124" s="24">
        <v>42201</v>
      </c>
      <c r="F124" s="9" t="s">
        <v>22</v>
      </c>
      <c r="G124" s="23">
        <v>20</v>
      </c>
      <c r="I124" s="191" t="s">
        <v>2431</v>
      </c>
      <c r="J124" s="195" t="s">
        <v>1779</v>
      </c>
      <c r="K124" s="2" t="s">
        <v>3238</v>
      </c>
      <c r="L124" s="2" t="s">
        <v>3239</v>
      </c>
      <c r="M124" s="8">
        <v>1</v>
      </c>
      <c r="N124" s="26">
        <v>1</v>
      </c>
      <c r="O124" s="26">
        <v>1</v>
      </c>
      <c r="P124" s="26">
        <v>1</v>
      </c>
      <c r="Q124" s="26">
        <v>1</v>
      </c>
      <c r="R124" s="26">
        <v>1</v>
      </c>
    </row>
    <row r="125" spans="1:18" ht="51" x14ac:dyDescent="0.2">
      <c r="A125" s="80"/>
      <c r="B125" s="80"/>
      <c r="E125" s="24">
        <v>42202</v>
      </c>
      <c r="F125" s="9" t="s">
        <v>23</v>
      </c>
      <c r="G125" s="23">
        <v>20</v>
      </c>
      <c r="I125" s="191" t="s">
        <v>2432</v>
      </c>
      <c r="J125" s="195" t="s">
        <v>3240</v>
      </c>
      <c r="K125" s="2" t="s">
        <v>3241</v>
      </c>
      <c r="L125" s="192" t="s">
        <v>2212</v>
      </c>
      <c r="M125" s="8" t="s">
        <v>1556</v>
      </c>
      <c r="N125" s="26">
        <v>70</v>
      </c>
      <c r="O125" s="26">
        <v>25</v>
      </c>
      <c r="P125" s="26">
        <v>50</v>
      </c>
      <c r="Q125" s="26">
        <v>70</v>
      </c>
      <c r="R125" s="26">
        <v>70</v>
      </c>
    </row>
    <row r="126" spans="1:18" ht="51" x14ac:dyDescent="0.2">
      <c r="A126" s="80"/>
      <c r="B126" s="83"/>
      <c r="E126" s="24">
        <v>42203</v>
      </c>
      <c r="F126" s="9" t="s">
        <v>24</v>
      </c>
      <c r="G126" s="23">
        <v>20</v>
      </c>
      <c r="I126" s="191" t="s">
        <v>2433</v>
      </c>
      <c r="J126" s="195" t="s">
        <v>1780</v>
      </c>
      <c r="K126" s="1" t="s">
        <v>3242</v>
      </c>
      <c r="L126" s="1" t="s">
        <v>3243</v>
      </c>
      <c r="M126" s="8">
        <v>85.17</v>
      </c>
      <c r="N126" s="26">
        <v>1</v>
      </c>
      <c r="O126" s="26">
        <v>0.25</v>
      </c>
      <c r="P126" s="26">
        <v>0.5</v>
      </c>
      <c r="Q126" s="26">
        <v>0.75</v>
      </c>
      <c r="R126" s="26">
        <v>1</v>
      </c>
    </row>
    <row r="127" spans="1:18" ht="63.75" x14ac:dyDescent="0.2">
      <c r="A127" s="80"/>
      <c r="B127" s="80"/>
      <c r="E127" s="24">
        <v>42204</v>
      </c>
      <c r="F127" s="9" t="s">
        <v>25</v>
      </c>
      <c r="G127" s="23">
        <v>20</v>
      </c>
      <c r="I127" s="191" t="s">
        <v>2434</v>
      </c>
      <c r="J127" s="195" t="s">
        <v>1781</v>
      </c>
      <c r="K127" s="1" t="s">
        <v>3244</v>
      </c>
      <c r="L127" s="1" t="s">
        <v>3245</v>
      </c>
      <c r="M127" s="8">
        <v>95</v>
      </c>
      <c r="N127" s="26">
        <v>5</v>
      </c>
      <c r="O127" s="26">
        <v>0</v>
      </c>
      <c r="P127" s="26">
        <v>5</v>
      </c>
      <c r="Q127" s="26">
        <v>5</v>
      </c>
      <c r="R127" s="26">
        <v>5</v>
      </c>
    </row>
    <row r="128" spans="1:18" ht="38.25" x14ac:dyDescent="0.2">
      <c r="A128" s="80"/>
      <c r="B128" s="83"/>
      <c r="E128" s="24">
        <v>42205</v>
      </c>
      <c r="F128" s="9" t="s">
        <v>26</v>
      </c>
      <c r="G128" s="23">
        <v>20</v>
      </c>
      <c r="I128" s="191" t="s">
        <v>2435</v>
      </c>
      <c r="J128" s="195" t="s">
        <v>1782</v>
      </c>
      <c r="K128" s="192" t="s">
        <v>2213</v>
      </c>
      <c r="L128" s="2" t="s">
        <v>3246</v>
      </c>
      <c r="M128" s="8">
        <v>8</v>
      </c>
      <c r="N128" s="26">
        <v>33</v>
      </c>
      <c r="O128" s="26">
        <v>17</v>
      </c>
      <c r="P128" s="26">
        <v>33</v>
      </c>
      <c r="Q128" s="26">
        <v>33</v>
      </c>
      <c r="R128" s="26">
        <v>33</v>
      </c>
    </row>
    <row r="129" spans="1:18" ht="63.75" x14ac:dyDescent="0.2">
      <c r="A129" s="80"/>
      <c r="B129" s="83"/>
      <c r="E129" s="24">
        <v>42301</v>
      </c>
      <c r="F129" s="9" t="s">
        <v>28</v>
      </c>
      <c r="G129" s="23">
        <v>50</v>
      </c>
      <c r="I129" s="191" t="s">
        <v>2436</v>
      </c>
      <c r="J129" s="195" t="s">
        <v>1783</v>
      </c>
      <c r="K129" s="192" t="s">
        <v>2214</v>
      </c>
      <c r="L129" s="2" t="s">
        <v>3247</v>
      </c>
      <c r="M129" s="8">
        <v>0</v>
      </c>
      <c r="N129" s="26">
        <v>1</v>
      </c>
      <c r="O129" s="26">
        <v>1</v>
      </c>
      <c r="P129" s="26">
        <v>1</v>
      </c>
      <c r="Q129" s="26">
        <v>1</v>
      </c>
      <c r="R129" s="26">
        <v>1</v>
      </c>
    </row>
    <row r="130" spans="1:18" ht="38.25" x14ac:dyDescent="0.2">
      <c r="A130" s="80"/>
      <c r="B130" s="82"/>
      <c r="E130" s="24">
        <v>42302</v>
      </c>
      <c r="F130" s="9" t="s">
        <v>29</v>
      </c>
      <c r="G130" s="23">
        <v>50</v>
      </c>
      <c r="I130" s="191" t="s">
        <v>2437</v>
      </c>
      <c r="J130" s="195" t="s">
        <v>1784</v>
      </c>
      <c r="K130" s="192" t="s">
        <v>2215</v>
      </c>
      <c r="L130" s="2" t="s">
        <v>3248</v>
      </c>
      <c r="M130" s="8">
        <v>80000000</v>
      </c>
      <c r="N130" s="26">
        <v>20</v>
      </c>
      <c r="O130" s="26">
        <v>5</v>
      </c>
      <c r="P130" s="26">
        <v>10</v>
      </c>
      <c r="Q130" s="26">
        <v>15</v>
      </c>
      <c r="R130" s="26">
        <v>20</v>
      </c>
    </row>
    <row r="131" spans="1:18" ht="25.5" x14ac:dyDescent="0.2">
      <c r="A131" s="80"/>
      <c r="B131" s="82"/>
      <c r="E131" s="24">
        <v>43101</v>
      </c>
      <c r="F131" s="9" t="s">
        <v>32</v>
      </c>
      <c r="G131" s="23">
        <v>50</v>
      </c>
      <c r="I131" s="191" t="s">
        <v>2438</v>
      </c>
      <c r="J131" s="195" t="s">
        <v>1785</v>
      </c>
      <c r="K131" s="192" t="s">
        <v>2216</v>
      </c>
      <c r="L131" s="2" t="s">
        <v>3249</v>
      </c>
      <c r="M131" s="8">
        <v>0</v>
      </c>
      <c r="N131" s="26">
        <v>1</v>
      </c>
      <c r="O131" s="26">
        <v>0</v>
      </c>
      <c r="P131" s="26">
        <v>0</v>
      </c>
      <c r="Q131" s="26">
        <v>0</v>
      </c>
      <c r="R131" s="26">
        <v>1</v>
      </c>
    </row>
    <row r="132" spans="1:18" ht="51" x14ac:dyDescent="0.2">
      <c r="A132" s="80"/>
      <c r="B132" s="82"/>
      <c r="E132" s="24">
        <v>43102</v>
      </c>
      <c r="F132" s="9" t="s">
        <v>33</v>
      </c>
      <c r="G132" s="23">
        <v>50</v>
      </c>
      <c r="I132" s="191" t="s">
        <v>663</v>
      </c>
      <c r="J132" s="195" t="s">
        <v>662</v>
      </c>
      <c r="K132" s="192" t="s">
        <v>2217</v>
      </c>
      <c r="L132" s="192" t="s">
        <v>2218</v>
      </c>
      <c r="M132" s="8">
        <v>0</v>
      </c>
      <c r="N132" s="26">
        <v>3</v>
      </c>
      <c r="O132" s="26">
        <v>1</v>
      </c>
      <c r="P132" s="26">
        <v>1</v>
      </c>
      <c r="Q132" s="26">
        <v>2</v>
      </c>
      <c r="R132" s="26">
        <v>3</v>
      </c>
    </row>
    <row r="133" spans="1:18" ht="25.5" x14ac:dyDescent="0.2">
      <c r="A133" s="80"/>
      <c r="B133" s="82"/>
      <c r="E133" s="24">
        <v>43201</v>
      </c>
      <c r="F133" s="9" t="s">
        <v>35</v>
      </c>
      <c r="G133" s="23">
        <v>16.66</v>
      </c>
      <c r="I133" s="191" t="s">
        <v>2439</v>
      </c>
      <c r="J133" s="195" t="s">
        <v>1786</v>
      </c>
      <c r="K133" s="192" t="s">
        <v>2219</v>
      </c>
      <c r="L133" s="192" t="s">
        <v>2220</v>
      </c>
      <c r="M133" s="8">
        <v>858442</v>
      </c>
      <c r="N133" s="26">
        <v>100</v>
      </c>
      <c r="O133" s="26">
        <v>25</v>
      </c>
      <c r="P133" s="26">
        <v>50</v>
      </c>
      <c r="Q133" s="26">
        <v>75</v>
      </c>
      <c r="R133" s="26">
        <v>100</v>
      </c>
    </row>
    <row r="134" spans="1:18" ht="38.25" x14ac:dyDescent="0.2">
      <c r="A134" s="80"/>
      <c r="B134" s="82"/>
      <c r="E134" s="24">
        <v>43202</v>
      </c>
      <c r="F134" s="9" t="s">
        <v>36</v>
      </c>
      <c r="G134" s="23">
        <v>16.66</v>
      </c>
      <c r="I134" s="191" t="s">
        <v>2440</v>
      </c>
      <c r="J134" s="195" t="s">
        <v>1787</v>
      </c>
      <c r="K134" s="192" t="s">
        <v>2221</v>
      </c>
      <c r="L134" s="192" t="s">
        <v>2222</v>
      </c>
      <c r="M134" s="8">
        <v>23</v>
      </c>
      <c r="N134" s="26">
        <v>100</v>
      </c>
      <c r="O134" s="26">
        <v>25</v>
      </c>
      <c r="P134" s="26">
        <v>50</v>
      </c>
      <c r="Q134" s="26">
        <v>75</v>
      </c>
      <c r="R134" s="26">
        <v>100</v>
      </c>
    </row>
    <row r="135" spans="1:18" ht="38.25" x14ac:dyDescent="0.2">
      <c r="A135" s="80"/>
      <c r="B135" s="82"/>
      <c r="E135" s="24">
        <v>43203</v>
      </c>
      <c r="F135" s="9" t="s">
        <v>37</v>
      </c>
      <c r="G135" s="23">
        <v>16.670000000000002</v>
      </c>
      <c r="I135" s="191" t="s">
        <v>2441</v>
      </c>
      <c r="J135" s="195" t="s">
        <v>1788</v>
      </c>
      <c r="K135" s="192" t="s">
        <v>2223</v>
      </c>
      <c r="L135" s="192" t="s">
        <v>2224</v>
      </c>
      <c r="M135" s="8">
        <v>2</v>
      </c>
      <c r="N135" s="26">
        <v>2</v>
      </c>
      <c r="O135" s="26">
        <v>2</v>
      </c>
      <c r="P135" s="26">
        <v>2</v>
      </c>
      <c r="Q135" s="26">
        <v>2</v>
      </c>
      <c r="R135" s="26">
        <v>2</v>
      </c>
    </row>
    <row r="136" spans="1:18" ht="25.5" x14ac:dyDescent="0.2">
      <c r="A136" s="80"/>
      <c r="B136" s="82"/>
      <c r="E136" s="24">
        <v>43204</v>
      </c>
      <c r="F136" s="9" t="s">
        <v>38</v>
      </c>
      <c r="G136" s="23">
        <v>16.670000000000002</v>
      </c>
      <c r="I136" s="191" t="s">
        <v>2442</v>
      </c>
      <c r="J136" s="195" t="s">
        <v>1789</v>
      </c>
      <c r="K136" s="192" t="s">
        <v>2225</v>
      </c>
      <c r="L136" s="192" t="s">
        <v>2226</v>
      </c>
      <c r="M136" s="8">
        <v>0</v>
      </c>
      <c r="N136" s="26">
        <v>1</v>
      </c>
      <c r="O136" s="26">
        <v>0</v>
      </c>
      <c r="P136" s="26">
        <v>0</v>
      </c>
      <c r="Q136" s="26">
        <v>1</v>
      </c>
      <c r="R136" s="26">
        <v>1</v>
      </c>
    </row>
    <row r="137" spans="1:18" ht="25.5" x14ac:dyDescent="0.2">
      <c r="A137" s="80"/>
      <c r="B137" s="88"/>
      <c r="E137" s="24">
        <v>43205</v>
      </c>
      <c r="F137" s="9" t="s">
        <v>39</v>
      </c>
      <c r="G137" s="23">
        <v>16.670000000000002</v>
      </c>
      <c r="I137" s="191" t="s">
        <v>2443</v>
      </c>
      <c r="J137" s="195" t="s">
        <v>1790</v>
      </c>
      <c r="K137" s="192" t="s">
        <v>2227</v>
      </c>
      <c r="L137" s="192" t="s">
        <v>2228</v>
      </c>
      <c r="M137" s="8">
        <v>0</v>
      </c>
      <c r="N137" s="26">
        <v>1</v>
      </c>
      <c r="O137" s="26">
        <v>0</v>
      </c>
      <c r="P137" s="26">
        <v>1</v>
      </c>
      <c r="Q137" s="26">
        <v>1</v>
      </c>
      <c r="R137" s="26">
        <v>1</v>
      </c>
    </row>
    <row r="138" spans="1:18" ht="25.5" x14ac:dyDescent="0.2">
      <c r="A138" s="80"/>
      <c r="B138" s="82"/>
      <c r="E138" s="24">
        <v>44101</v>
      </c>
      <c r="F138" s="9" t="s">
        <v>42</v>
      </c>
      <c r="G138" s="23">
        <v>33.33</v>
      </c>
      <c r="I138" s="191" t="s">
        <v>2444</v>
      </c>
      <c r="J138" s="195" t="s">
        <v>1791</v>
      </c>
      <c r="K138" s="192" t="s">
        <v>2229</v>
      </c>
      <c r="L138" s="192" t="s">
        <v>2230</v>
      </c>
      <c r="M138" s="8">
        <v>0</v>
      </c>
      <c r="N138" s="26">
        <v>6</v>
      </c>
      <c r="O138" s="26">
        <v>0.2</v>
      </c>
      <c r="P138" s="26">
        <v>0.4</v>
      </c>
      <c r="Q138" s="26">
        <v>4</v>
      </c>
      <c r="R138" s="26">
        <v>6</v>
      </c>
    </row>
    <row r="139" spans="1:18" ht="25.5" x14ac:dyDescent="0.2">
      <c r="A139" s="80"/>
      <c r="B139" s="85"/>
      <c r="E139" s="24">
        <v>44102</v>
      </c>
      <c r="F139" s="9" t="s">
        <v>43</v>
      </c>
      <c r="G139" s="23">
        <v>33.33</v>
      </c>
      <c r="I139" s="191" t="s">
        <v>2445</v>
      </c>
      <c r="J139" s="195" t="s">
        <v>1792</v>
      </c>
      <c r="K139" s="192" t="s">
        <v>2336</v>
      </c>
      <c r="L139" s="192" t="s">
        <v>2231</v>
      </c>
      <c r="M139" s="8">
        <v>0</v>
      </c>
      <c r="N139" s="26">
        <v>100</v>
      </c>
      <c r="O139" s="26">
        <v>100</v>
      </c>
      <c r="P139" s="26">
        <v>100</v>
      </c>
      <c r="Q139" s="26">
        <v>100</v>
      </c>
      <c r="R139" s="26">
        <v>100</v>
      </c>
    </row>
    <row r="140" spans="1:18" ht="76.5" x14ac:dyDescent="0.2">
      <c r="A140" s="80"/>
      <c r="B140" s="85"/>
      <c r="E140" s="24">
        <v>44103</v>
      </c>
      <c r="F140" s="9" t="s">
        <v>44</v>
      </c>
      <c r="G140" s="23">
        <v>33.340000000000003</v>
      </c>
      <c r="I140" s="191" t="s">
        <v>2446</v>
      </c>
      <c r="J140" s="195" t="s">
        <v>1793</v>
      </c>
      <c r="K140" s="2" t="s">
        <v>3250</v>
      </c>
      <c r="L140" s="2" t="s">
        <v>3251</v>
      </c>
      <c r="M140" s="8">
        <v>0</v>
      </c>
      <c r="N140" s="26">
        <v>100</v>
      </c>
      <c r="O140" s="26">
        <v>100</v>
      </c>
      <c r="P140" s="26">
        <v>100</v>
      </c>
      <c r="Q140" s="26">
        <v>100</v>
      </c>
      <c r="R140" s="26">
        <v>100</v>
      </c>
    </row>
    <row r="141" spans="1:18" ht="25.5" x14ac:dyDescent="0.2">
      <c r="A141" s="80"/>
      <c r="B141" s="82"/>
      <c r="E141" s="24">
        <v>44201</v>
      </c>
      <c r="F141" s="9" t="s">
        <v>46</v>
      </c>
      <c r="G141" s="23">
        <v>33.33</v>
      </c>
      <c r="I141" s="191" t="s">
        <v>2447</v>
      </c>
      <c r="J141" s="195" t="s">
        <v>1794</v>
      </c>
      <c r="K141" s="192" t="s">
        <v>2232</v>
      </c>
      <c r="L141" s="192" t="s">
        <v>2233</v>
      </c>
      <c r="M141" s="8" t="s">
        <v>2234</v>
      </c>
      <c r="N141" s="26" t="s">
        <v>2235</v>
      </c>
      <c r="O141" s="26">
        <v>0.7</v>
      </c>
      <c r="P141" s="26">
        <v>0.74</v>
      </c>
      <c r="Q141" s="26">
        <v>0.78</v>
      </c>
      <c r="R141" s="26">
        <v>0.8</v>
      </c>
    </row>
    <row r="142" spans="1:18" ht="25.5" x14ac:dyDescent="0.2">
      <c r="A142" s="80"/>
      <c r="B142" s="83"/>
      <c r="E142" s="9">
        <v>44202</v>
      </c>
      <c r="F142" s="9" t="s">
        <v>47</v>
      </c>
      <c r="G142" s="23">
        <v>33.33</v>
      </c>
      <c r="I142" s="191" t="s">
        <v>2448</v>
      </c>
      <c r="J142" s="195" t="s">
        <v>1795</v>
      </c>
      <c r="K142" s="192" t="s">
        <v>2236</v>
      </c>
      <c r="L142" s="2" t="s">
        <v>2237</v>
      </c>
      <c r="M142" s="8">
        <v>0</v>
      </c>
      <c r="N142" s="26">
        <v>30</v>
      </c>
      <c r="O142" s="26">
        <v>3</v>
      </c>
      <c r="P142" s="26" t="s">
        <v>2238</v>
      </c>
      <c r="Q142" s="26">
        <v>21</v>
      </c>
      <c r="R142" s="26">
        <v>30</v>
      </c>
    </row>
    <row r="143" spans="1:18" ht="38.25" x14ac:dyDescent="0.2">
      <c r="A143" s="80"/>
      <c r="B143" s="80"/>
      <c r="E143" s="9">
        <v>44203</v>
      </c>
      <c r="F143" s="9" t="s">
        <v>48</v>
      </c>
      <c r="G143" s="23">
        <v>33.340000000000003</v>
      </c>
      <c r="I143" s="191" t="s">
        <v>2449</v>
      </c>
      <c r="J143" s="195" t="s">
        <v>1796</v>
      </c>
      <c r="K143" s="192" t="s">
        <v>2239</v>
      </c>
      <c r="L143" s="192" t="s">
        <v>2240</v>
      </c>
      <c r="M143" s="8">
        <v>0</v>
      </c>
      <c r="N143" s="26">
        <v>13</v>
      </c>
      <c r="O143" s="26">
        <v>1</v>
      </c>
      <c r="P143" s="26">
        <v>5</v>
      </c>
      <c r="Q143" s="26">
        <v>9</v>
      </c>
      <c r="R143" s="26">
        <v>13</v>
      </c>
    </row>
    <row r="144" spans="1:18" ht="38.25" x14ac:dyDescent="0.2">
      <c r="A144" s="80"/>
      <c r="B144" s="80"/>
      <c r="I144" s="191" t="s">
        <v>2450</v>
      </c>
      <c r="J144" s="195" t="s">
        <v>1797</v>
      </c>
      <c r="K144" s="192" t="s">
        <v>2241</v>
      </c>
      <c r="L144" s="192" t="s">
        <v>2242</v>
      </c>
      <c r="M144" s="8">
        <v>0</v>
      </c>
      <c r="N144" s="26">
        <v>28</v>
      </c>
      <c r="O144" s="26">
        <v>1.64</v>
      </c>
      <c r="P144" s="26">
        <v>11.18</v>
      </c>
      <c r="Q144" s="26">
        <v>21</v>
      </c>
      <c r="R144" s="26">
        <v>28</v>
      </c>
    </row>
    <row r="145" spans="1:29" ht="38.25" x14ac:dyDescent="0.2">
      <c r="A145" s="80"/>
      <c r="B145" s="80"/>
      <c r="I145" s="191" t="s">
        <v>2451</v>
      </c>
      <c r="J145" s="195" t="s">
        <v>1798</v>
      </c>
      <c r="K145" s="192" t="s">
        <v>2243</v>
      </c>
      <c r="L145" s="192" t="s">
        <v>2244</v>
      </c>
      <c r="M145" s="8">
        <v>0</v>
      </c>
      <c r="N145" s="26">
        <v>2</v>
      </c>
      <c r="O145" s="26">
        <v>0</v>
      </c>
      <c r="P145" s="26">
        <v>1</v>
      </c>
      <c r="Q145" s="26">
        <v>2</v>
      </c>
      <c r="R145" s="26">
        <v>0</v>
      </c>
    </row>
    <row r="146" spans="1:29" ht="38.25" x14ac:dyDescent="0.2">
      <c r="A146" s="80"/>
      <c r="B146" s="80"/>
      <c r="I146" s="191" t="s">
        <v>2452</v>
      </c>
      <c r="J146" s="195" t="s">
        <v>1799</v>
      </c>
      <c r="K146" s="192" t="s">
        <v>2245</v>
      </c>
      <c r="L146" s="192" t="s">
        <v>2246</v>
      </c>
      <c r="M146" s="8">
        <v>0</v>
      </c>
      <c r="N146" s="26">
        <v>20</v>
      </c>
      <c r="O146" s="26">
        <v>5</v>
      </c>
      <c r="P146" s="26">
        <v>10</v>
      </c>
      <c r="Q146" s="26">
        <v>15</v>
      </c>
      <c r="R146" s="26">
        <v>20</v>
      </c>
    </row>
    <row r="147" spans="1:29" ht="38.25" x14ac:dyDescent="0.2">
      <c r="A147" s="80"/>
      <c r="B147" s="80"/>
      <c r="I147" s="191" t="s">
        <v>2453</v>
      </c>
      <c r="J147" s="195" t="s">
        <v>1800</v>
      </c>
      <c r="K147" s="192" t="s">
        <v>2247</v>
      </c>
      <c r="L147" s="192" t="s">
        <v>2248</v>
      </c>
      <c r="M147" s="8">
        <v>0</v>
      </c>
      <c r="N147" s="26">
        <v>2</v>
      </c>
      <c r="O147" s="26">
        <v>0</v>
      </c>
      <c r="P147" s="26">
        <v>0</v>
      </c>
      <c r="Q147" s="26">
        <v>1</v>
      </c>
      <c r="R147" s="26">
        <v>2</v>
      </c>
    </row>
    <row r="148" spans="1:29" ht="38.25" x14ac:dyDescent="0.2">
      <c r="A148" s="80"/>
      <c r="B148" s="80"/>
      <c r="I148" s="191" t="s">
        <v>2454</v>
      </c>
      <c r="J148" s="195" t="s">
        <v>1801</v>
      </c>
      <c r="K148" s="2" t="s">
        <v>3252</v>
      </c>
      <c r="L148" s="2" t="s">
        <v>3253</v>
      </c>
      <c r="M148" s="8">
        <v>30000</v>
      </c>
      <c r="N148" s="26">
        <v>10</v>
      </c>
      <c r="O148" s="26">
        <v>2.5</v>
      </c>
      <c r="P148" s="26">
        <v>5</v>
      </c>
      <c r="Q148" s="26">
        <v>7.5</v>
      </c>
      <c r="R148" s="26">
        <v>10</v>
      </c>
    </row>
    <row r="149" spans="1:29" ht="25.5" x14ac:dyDescent="0.2">
      <c r="A149" s="80"/>
      <c r="B149" s="80"/>
      <c r="I149" s="191" t="s">
        <v>2455</v>
      </c>
      <c r="J149" s="195" t="s">
        <v>1802</v>
      </c>
      <c r="K149" s="192" t="s">
        <v>2249</v>
      </c>
      <c r="L149" s="192" t="s">
        <v>1326</v>
      </c>
      <c r="M149" s="8">
        <v>0</v>
      </c>
      <c r="N149" s="26">
        <v>8</v>
      </c>
      <c r="O149" s="26">
        <v>1</v>
      </c>
      <c r="P149" s="26">
        <v>4</v>
      </c>
      <c r="Q149" s="26">
        <v>7</v>
      </c>
      <c r="R149" s="26">
        <v>8</v>
      </c>
    </row>
    <row r="150" spans="1:29" ht="38.25" x14ac:dyDescent="0.2">
      <c r="A150" s="80"/>
      <c r="B150" s="80"/>
      <c r="I150" s="191" t="s">
        <v>2456</v>
      </c>
      <c r="J150" s="195" t="s">
        <v>1803</v>
      </c>
      <c r="K150" s="192" t="s">
        <v>2250</v>
      </c>
      <c r="L150" s="192" t="s">
        <v>2251</v>
      </c>
      <c r="M150" s="8">
        <v>0</v>
      </c>
      <c r="N150" s="26">
        <v>200000</v>
      </c>
      <c r="O150" s="26">
        <v>50000</v>
      </c>
      <c r="P150" s="26">
        <v>100000</v>
      </c>
      <c r="Q150" s="26">
        <v>150000</v>
      </c>
      <c r="R150" s="26">
        <v>200000</v>
      </c>
    </row>
    <row r="151" spans="1:29" ht="25.5" x14ac:dyDescent="0.2">
      <c r="A151" s="80"/>
      <c r="B151" s="80"/>
      <c r="I151" s="191" t="s">
        <v>2457</v>
      </c>
      <c r="J151" s="195" t="s">
        <v>1804</v>
      </c>
      <c r="K151" s="192" t="s">
        <v>2252</v>
      </c>
      <c r="L151" s="2" t="s">
        <v>3254</v>
      </c>
      <c r="M151" s="8">
        <v>0</v>
      </c>
      <c r="N151" s="26">
        <v>5</v>
      </c>
      <c r="O151" s="26">
        <v>0</v>
      </c>
      <c r="P151" s="26">
        <v>0</v>
      </c>
      <c r="Q151" s="26">
        <v>0</v>
      </c>
      <c r="R151" s="26">
        <v>5</v>
      </c>
    </row>
    <row r="152" spans="1:29" x14ac:dyDescent="0.2">
      <c r="A152" s="80"/>
      <c r="B152" s="80"/>
      <c r="I152" s="9"/>
      <c r="J152" s="10"/>
      <c r="K152" s="8"/>
      <c r="L152" s="8"/>
      <c r="M152" s="8"/>
      <c r="N152" s="26"/>
      <c r="O152" s="26"/>
      <c r="P152" s="26"/>
      <c r="Q152" s="26"/>
      <c r="R152" s="26"/>
    </row>
    <row r="153" spans="1:29" x14ac:dyDescent="0.2">
      <c r="A153" s="80"/>
      <c r="B153" s="80"/>
    </row>
    <row r="154" spans="1:29" x14ac:dyDescent="0.2">
      <c r="A154" s="80"/>
      <c r="B154" s="80"/>
    </row>
    <row r="155" spans="1:29" x14ac:dyDescent="0.2">
      <c r="A155" s="80"/>
      <c r="B155" s="80"/>
      <c r="I155" s="467" t="s">
        <v>1823</v>
      </c>
      <c r="J155" s="467"/>
      <c r="K155" s="467"/>
      <c r="L155" s="467"/>
      <c r="M155" s="467"/>
      <c r="N155" s="186"/>
      <c r="O155" s="186"/>
      <c r="P155" s="186"/>
      <c r="Q155" s="186"/>
      <c r="R155" s="186"/>
      <c r="S155" s="186"/>
      <c r="T155" s="186"/>
      <c r="U155" s="186"/>
      <c r="V155" s="186"/>
      <c r="W155" s="186"/>
      <c r="X155" s="186"/>
      <c r="Y155" s="186"/>
      <c r="Z155" s="186"/>
      <c r="AA155" s="186"/>
      <c r="AB155" s="186"/>
      <c r="AC155" s="186"/>
    </row>
    <row r="156" spans="1:29" ht="18" x14ac:dyDescent="0.2">
      <c r="A156" s="80"/>
      <c r="B156" s="80"/>
      <c r="I156" s="190">
        <v>1</v>
      </c>
      <c r="J156" s="190">
        <v>2</v>
      </c>
      <c r="K156" s="190">
        <v>3</v>
      </c>
      <c r="L156" s="190">
        <v>4</v>
      </c>
      <c r="M156" s="190">
        <v>5</v>
      </c>
      <c r="N156" s="190">
        <v>6</v>
      </c>
      <c r="O156" s="190">
        <v>7</v>
      </c>
      <c r="P156" s="190">
        <v>8</v>
      </c>
      <c r="Q156" s="190">
        <v>9</v>
      </c>
      <c r="R156" s="190">
        <v>10</v>
      </c>
      <c r="S156" s="190">
        <v>11</v>
      </c>
      <c r="T156" s="190">
        <v>12</v>
      </c>
      <c r="U156" s="190">
        <v>13</v>
      </c>
      <c r="V156" s="190">
        <v>14</v>
      </c>
      <c r="W156" s="190">
        <v>15</v>
      </c>
      <c r="X156" s="190">
        <v>16</v>
      </c>
      <c r="Y156" s="190">
        <v>17</v>
      </c>
      <c r="Z156" s="190">
        <v>18</v>
      </c>
      <c r="AA156" s="190">
        <v>19</v>
      </c>
      <c r="AB156" s="190">
        <v>20</v>
      </c>
      <c r="AC156" s="190">
        <v>21</v>
      </c>
    </row>
    <row r="157" spans="1:29" ht="13.5" customHeight="1" x14ac:dyDescent="0.2">
      <c r="A157" s="80"/>
      <c r="B157" s="80"/>
      <c r="I157" s="466" t="s">
        <v>49</v>
      </c>
      <c r="J157" s="460" t="s">
        <v>50</v>
      </c>
      <c r="K157" s="464" t="s">
        <v>664</v>
      </c>
      <c r="L157" s="462" t="s">
        <v>1566</v>
      </c>
      <c r="M157" s="464" t="s">
        <v>1824</v>
      </c>
      <c r="N157" s="460" t="s">
        <v>638</v>
      </c>
      <c r="O157" s="458" t="s">
        <v>656</v>
      </c>
      <c r="P157" s="458" t="s">
        <v>639</v>
      </c>
      <c r="Q157" s="458" t="s">
        <v>637</v>
      </c>
      <c r="R157" s="458" t="s">
        <v>1543</v>
      </c>
      <c r="S157" s="19"/>
      <c r="T157" s="457" t="s">
        <v>1544</v>
      </c>
      <c r="U157" s="457"/>
      <c r="V157" s="457"/>
      <c r="W157" s="457"/>
      <c r="X157" s="457"/>
      <c r="Y157" s="457" t="s">
        <v>1545</v>
      </c>
      <c r="Z157" s="457"/>
      <c r="AA157" s="457"/>
      <c r="AB157" s="457"/>
      <c r="AC157" s="457"/>
    </row>
    <row r="158" spans="1:29" ht="27" x14ac:dyDescent="0.2">
      <c r="A158" s="80"/>
      <c r="B158" s="80"/>
      <c r="I158" s="461"/>
      <c r="J158" s="461"/>
      <c r="K158" s="465"/>
      <c r="L158" s="463"/>
      <c r="M158" s="465"/>
      <c r="N158" s="461"/>
      <c r="O158" s="459"/>
      <c r="P158" s="459"/>
      <c r="Q158" s="459"/>
      <c r="R158" s="459"/>
      <c r="S158" s="18" t="s">
        <v>643</v>
      </c>
      <c r="T158" s="8" t="s">
        <v>636</v>
      </c>
      <c r="U158" s="8">
        <v>2012</v>
      </c>
      <c r="V158" s="8">
        <v>2013</v>
      </c>
      <c r="W158" s="8">
        <v>2014</v>
      </c>
      <c r="X158" s="8">
        <v>2015</v>
      </c>
      <c r="Y158" s="8" t="s">
        <v>636</v>
      </c>
      <c r="Z158" s="8">
        <v>2012</v>
      </c>
      <c r="AA158" s="8">
        <v>2013</v>
      </c>
      <c r="AB158" s="8">
        <v>2014</v>
      </c>
      <c r="AC158" s="8">
        <v>2015</v>
      </c>
    </row>
    <row r="159" spans="1:29" ht="54" customHeight="1" x14ac:dyDescent="0.2">
      <c r="A159" s="80"/>
      <c r="B159" s="80"/>
      <c r="I159" s="211" t="s">
        <v>51</v>
      </c>
      <c r="J159" s="211" t="s">
        <v>52</v>
      </c>
      <c r="K159" s="212" t="s">
        <v>2834</v>
      </c>
      <c r="L159" s="20" t="s">
        <v>1567</v>
      </c>
      <c r="M159" s="211">
        <v>33.333333333333343</v>
      </c>
      <c r="N159" s="211" t="s">
        <v>1825</v>
      </c>
      <c r="O159" s="29" t="s">
        <v>1826</v>
      </c>
      <c r="P159" s="213" t="s">
        <v>1982</v>
      </c>
      <c r="Q159" s="211" t="s">
        <v>3255</v>
      </c>
      <c r="R159" s="213" t="s">
        <v>655</v>
      </c>
      <c r="S159" s="214">
        <v>6.0000000000000001E-3</v>
      </c>
      <c r="T159" s="214">
        <v>0.15</v>
      </c>
      <c r="U159" s="214">
        <v>0.02</v>
      </c>
      <c r="V159" s="214">
        <v>0.06</v>
      </c>
      <c r="W159" s="214">
        <v>0.11</v>
      </c>
      <c r="X159" s="214">
        <v>0.15</v>
      </c>
      <c r="Y159" s="215">
        <v>34685728278</v>
      </c>
      <c r="Z159" s="215">
        <v>8487530000</v>
      </c>
      <c r="AA159" s="215">
        <v>7773876221</v>
      </c>
      <c r="AB159" s="215">
        <v>9076020718</v>
      </c>
      <c r="AC159" s="215">
        <v>9348301339</v>
      </c>
    </row>
    <row r="160" spans="1:29" ht="67.5" customHeight="1" x14ac:dyDescent="0.2">
      <c r="A160" s="80"/>
      <c r="B160" s="80"/>
      <c r="I160" s="211" t="s">
        <v>53</v>
      </c>
      <c r="J160" s="211" t="s">
        <v>54</v>
      </c>
      <c r="K160" s="216" t="s">
        <v>2834</v>
      </c>
      <c r="L160" s="20" t="s">
        <v>1567</v>
      </c>
      <c r="M160" s="211">
        <v>66.666666666666686</v>
      </c>
      <c r="N160" s="211" t="s">
        <v>1827</v>
      </c>
      <c r="O160" s="30" t="s">
        <v>1828</v>
      </c>
      <c r="P160" s="213" t="s">
        <v>1982</v>
      </c>
      <c r="Q160" s="211" t="s">
        <v>3255</v>
      </c>
      <c r="R160" s="217" t="s">
        <v>655</v>
      </c>
      <c r="S160" s="214">
        <v>0.4</v>
      </c>
      <c r="T160" s="214">
        <v>0.8</v>
      </c>
      <c r="U160" s="214">
        <v>0.4</v>
      </c>
      <c r="V160" s="214">
        <v>0.6</v>
      </c>
      <c r="W160" s="214">
        <v>0.7</v>
      </c>
      <c r="X160" s="214">
        <v>0.8</v>
      </c>
      <c r="Y160" s="215">
        <v>22796892324.595715</v>
      </c>
      <c r="Z160" s="215">
        <v>7612864730</v>
      </c>
      <c r="AA160" s="215">
        <v>5614530350.9499998</v>
      </c>
      <c r="AB160" s="215">
        <v>4714038051.0570011</v>
      </c>
      <c r="AC160" s="215">
        <v>4855459192.5887108</v>
      </c>
    </row>
    <row r="161" spans="1:29" ht="54" customHeight="1" x14ac:dyDescent="0.2">
      <c r="A161" s="80"/>
      <c r="B161" s="80"/>
      <c r="I161" s="211" t="s">
        <v>55</v>
      </c>
      <c r="J161" s="211" t="s">
        <v>56</v>
      </c>
      <c r="K161" s="216" t="s">
        <v>2834</v>
      </c>
      <c r="L161" s="20" t="s">
        <v>1567</v>
      </c>
      <c r="M161" s="211">
        <v>3.5714285714285721</v>
      </c>
      <c r="N161" s="211" t="s">
        <v>1829</v>
      </c>
      <c r="O161" s="30" t="s">
        <v>1830</v>
      </c>
      <c r="P161" s="213" t="s">
        <v>1982</v>
      </c>
      <c r="Q161" s="211" t="s">
        <v>3255</v>
      </c>
      <c r="R161" s="217" t="s">
        <v>655</v>
      </c>
      <c r="S161" s="214">
        <v>0</v>
      </c>
      <c r="T161" s="214">
        <v>1</v>
      </c>
      <c r="U161" s="214">
        <v>0</v>
      </c>
      <c r="V161" s="214">
        <v>0.30939073633773129</v>
      </c>
      <c r="W161" s="214">
        <v>0.66</v>
      </c>
      <c r="X161" s="214">
        <v>1</v>
      </c>
      <c r="Y161" s="215">
        <v>0</v>
      </c>
      <c r="Z161" s="215">
        <v>0</v>
      </c>
      <c r="AA161" s="215">
        <v>0</v>
      </c>
      <c r="AB161" s="215">
        <v>0</v>
      </c>
      <c r="AC161" s="215">
        <v>0</v>
      </c>
    </row>
    <row r="162" spans="1:29" ht="54" customHeight="1" x14ac:dyDescent="0.2">
      <c r="A162" s="80"/>
      <c r="B162" s="80"/>
      <c r="I162" s="211" t="s">
        <v>57</v>
      </c>
      <c r="J162" s="211" t="s">
        <v>58</v>
      </c>
      <c r="K162" s="216" t="s">
        <v>2834</v>
      </c>
      <c r="L162" s="20" t="s">
        <v>1568</v>
      </c>
      <c r="M162" s="211">
        <v>7.1428571428571441</v>
      </c>
      <c r="N162" s="211" t="s">
        <v>1831</v>
      </c>
      <c r="O162" s="30" t="s">
        <v>1832</v>
      </c>
      <c r="P162" s="213" t="s">
        <v>1982</v>
      </c>
      <c r="Q162" s="211" t="s">
        <v>3256</v>
      </c>
      <c r="R162" s="217" t="s">
        <v>655</v>
      </c>
      <c r="S162" s="214">
        <v>0</v>
      </c>
      <c r="T162" s="214">
        <v>1</v>
      </c>
      <c r="U162" s="214">
        <v>0</v>
      </c>
      <c r="V162" s="214">
        <v>1</v>
      </c>
      <c r="W162" s="214">
        <v>0</v>
      </c>
      <c r="X162" s="214">
        <v>0</v>
      </c>
      <c r="Y162" s="215">
        <v>0</v>
      </c>
      <c r="Z162" s="215">
        <v>0</v>
      </c>
      <c r="AA162" s="215">
        <v>0</v>
      </c>
      <c r="AB162" s="215">
        <v>0</v>
      </c>
      <c r="AC162" s="215">
        <v>0</v>
      </c>
    </row>
    <row r="163" spans="1:29" ht="54" customHeight="1" x14ac:dyDescent="0.2">
      <c r="A163" s="80"/>
      <c r="B163" s="80"/>
      <c r="I163" s="211" t="s">
        <v>59</v>
      </c>
      <c r="J163" s="211" t="s">
        <v>60</v>
      </c>
      <c r="K163" s="216" t="s">
        <v>2834</v>
      </c>
      <c r="L163" s="20" t="s">
        <v>1568</v>
      </c>
      <c r="M163" s="211">
        <v>17.857142857142858</v>
      </c>
      <c r="N163" s="211" t="s">
        <v>1833</v>
      </c>
      <c r="O163" s="30" t="s">
        <v>1834</v>
      </c>
      <c r="P163" s="213" t="s">
        <v>1982</v>
      </c>
      <c r="Q163" s="211" t="s">
        <v>3255</v>
      </c>
      <c r="R163" s="217" t="s">
        <v>655</v>
      </c>
      <c r="S163" s="214">
        <v>0</v>
      </c>
      <c r="T163" s="214">
        <v>1000</v>
      </c>
      <c r="U163" s="214">
        <v>100</v>
      </c>
      <c r="V163" s="214">
        <v>400</v>
      </c>
      <c r="W163" s="214">
        <v>700</v>
      </c>
      <c r="X163" s="214">
        <v>1000</v>
      </c>
      <c r="Y163" s="215">
        <v>8367254000</v>
      </c>
      <c r="Z163" s="215">
        <v>2000000000</v>
      </c>
      <c r="AA163" s="215">
        <v>2060000000</v>
      </c>
      <c r="AB163" s="215">
        <v>2121800000</v>
      </c>
      <c r="AC163" s="215">
        <v>2185454000</v>
      </c>
    </row>
    <row r="164" spans="1:29" ht="54" customHeight="1" x14ac:dyDescent="0.2">
      <c r="A164" s="80"/>
      <c r="B164" s="80"/>
      <c r="I164" s="211" t="s">
        <v>61</v>
      </c>
      <c r="J164" s="211" t="s">
        <v>62</v>
      </c>
      <c r="K164" s="216" t="s">
        <v>3257</v>
      </c>
      <c r="L164" s="20" t="s">
        <v>1569</v>
      </c>
      <c r="M164" s="211">
        <v>10.714285714285715</v>
      </c>
      <c r="N164" s="211" t="s">
        <v>1835</v>
      </c>
      <c r="O164" s="30" t="s">
        <v>1836</v>
      </c>
      <c r="P164" s="213" t="s">
        <v>1555</v>
      </c>
      <c r="Q164" s="211" t="s">
        <v>3255</v>
      </c>
      <c r="R164" s="217" t="s">
        <v>655</v>
      </c>
      <c r="S164" s="214">
        <v>11000125</v>
      </c>
      <c r="T164" s="214">
        <v>1500000</v>
      </c>
      <c r="U164" s="214">
        <v>299800</v>
      </c>
      <c r="V164" s="214">
        <v>938750</v>
      </c>
      <c r="W164" s="214">
        <v>988045</v>
      </c>
      <c r="X164" s="214">
        <v>1500000</v>
      </c>
      <c r="Y164" s="215">
        <v>104000000000</v>
      </c>
      <c r="Z164" s="215">
        <v>26000000000</v>
      </c>
      <c r="AA164" s="215">
        <v>26000000000</v>
      </c>
      <c r="AB164" s="215">
        <v>26000000000</v>
      </c>
      <c r="AC164" s="215">
        <v>26000000000</v>
      </c>
    </row>
    <row r="165" spans="1:29" ht="108" customHeight="1" x14ac:dyDescent="0.2">
      <c r="A165" s="80"/>
      <c r="B165" s="82"/>
      <c r="I165" s="211" t="s">
        <v>63</v>
      </c>
      <c r="J165" s="211" t="s">
        <v>64</v>
      </c>
      <c r="K165" s="216" t="s">
        <v>2837</v>
      </c>
      <c r="L165" s="20" t="s">
        <v>1570</v>
      </c>
      <c r="M165" s="218">
        <v>14.285714285714288</v>
      </c>
      <c r="N165" s="211" t="s">
        <v>1837</v>
      </c>
      <c r="O165" s="30" t="s">
        <v>1838</v>
      </c>
      <c r="P165" s="213" t="s">
        <v>1549</v>
      </c>
      <c r="Q165" s="211" t="s">
        <v>3256</v>
      </c>
      <c r="R165" s="217" t="s">
        <v>655</v>
      </c>
      <c r="S165" s="219">
        <v>0</v>
      </c>
      <c r="T165" s="219">
        <v>4</v>
      </c>
      <c r="U165" s="219">
        <v>4</v>
      </c>
      <c r="V165" s="219">
        <v>4</v>
      </c>
      <c r="W165" s="219">
        <v>4</v>
      </c>
      <c r="X165" s="219">
        <v>4</v>
      </c>
      <c r="Y165" s="215">
        <v>45734361976.915001</v>
      </c>
      <c r="Z165" s="215">
        <v>10760334864.975</v>
      </c>
      <c r="AA165" s="215">
        <v>11203878495.629999</v>
      </c>
      <c r="AB165" s="215">
        <v>11652033635.440001</v>
      </c>
      <c r="AC165" s="215">
        <v>12118114980.870001</v>
      </c>
    </row>
    <row r="166" spans="1:29" ht="54" customHeight="1" x14ac:dyDescent="0.2">
      <c r="A166" s="80"/>
      <c r="B166" s="80"/>
      <c r="I166" s="211" t="s">
        <v>65</v>
      </c>
      <c r="J166" s="211" t="s">
        <v>66</v>
      </c>
      <c r="K166" s="216" t="s">
        <v>3258</v>
      </c>
      <c r="L166" s="20" t="s">
        <v>1571</v>
      </c>
      <c r="M166" s="218">
        <v>21.428571428571431</v>
      </c>
      <c r="N166" s="211" t="s">
        <v>1839</v>
      </c>
      <c r="O166" s="30" t="s">
        <v>1840</v>
      </c>
      <c r="P166" s="213" t="s">
        <v>1555</v>
      </c>
      <c r="Q166" s="211" t="s">
        <v>3255</v>
      </c>
      <c r="R166" s="217" t="s">
        <v>655</v>
      </c>
      <c r="S166" s="219">
        <v>1077000</v>
      </c>
      <c r="T166" s="219">
        <v>11927248538</v>
      </c>
      <c r="U166" s="219">
        <v>2829583028</v>
      </c>
      <c r="V166" s="219">
        <v>5757788644</v>
      </c>
      <c r="W166" s="219">
        <v>8788481457</v>
      </c>
      <c r="X166" s="219">
        <v>11927248538</v>
      </c>
      <c r="Y166" s="215">
        <v>350000000</v>
      </c>
      <c r="Z166" s="215">
        <v>150000000</v>
      </c>
      <c r="AA166" s="215">
        <v>100000000</v>
      </c>
      <c r="AB166" s="215">
        <v>50000000</v>
      </c>
      <c r="AC166" s="215">
        <v>50000000</v>
      </c>
    </row>
    <row r="167" spans="1:29" ht="122.25" customHeight="1" x14ac:dyDescent="0.2">
      <c r="A167" s="80"/>
      <c r="B167" s="80"/>
      <c r="I167" s="211" t="s">
        <v>67</v>
      </c>
      <c r="J167" s="211" t="s">
        <v>68</v>
      </c>
      <c r="K167" s="220" t="s">
        <v>3258</v>
      </c>
      <c r="L167" s="20" t="s">
        <v>1571</v>
      </c>
      <c r="M167" s="218">
        <v>25</v>
      </c>
      <c r="N167" s="211" t="s">
        <v>1841</v>
      </c>
      <c r="O167" s="30" t="s">
        <v>1842</v>
      </c>
      <c r="P167" s="213" t="s">
        <v>1555</v>
      </c>
      <c r="Q167" s="211" t="s">
        <v>3255</v>
      </c>
      <c r="R167" s="217" t="s">
        <v>655</v>
      </c>
      <c r="S167" s="219">
        <v>1</v>
      </c>
      <c r="T167" s="219">
        <v>0.75000000000000011</v>
      </c>
      <c r="U167" s="219">
        <v>0.2</v>
      </c>
      <c r="V167" s="219">
        <v>0.55000000000000004</v>
      </c>
      <c r="W167" s="219">
        <v>0.70000000000000007</v>
      </c>
      <c r="X167" s="219">
        <v>0.75000000000000011</v>
      </c>
      <c r="Y167" s="215">
        <v>250000000</v>
      </c>
      <c r="Z167" s="215">
        <v>50000000</v>
      </c>
      <c r="AA167" s="215">
        <v>100000000</v>
      </c>
      <c r="AB167" s="215">
        <v>50000000</v>
      </c>
      <c r="AC167" s="215">
        <v>50000000</v>
      </c>
    </row>
    <row r="168" spans="1:29" ht="40.5" customHeight="1" x14ac:dyDescent="0.2">
      <c r="A168" s="80"/>
      <c r="B168" s="86"/>
      <c r="I168" s="211" t="s">
        <v>69</v>
      </c>
      <c r="J168" s="211" t="s">
        <v>70</v>
      </c>
      <c r="K168" s="212" t="s">
        <v>3259</v>
      </c>
      <c r="L168" s="20" t="s">
        <v>1572</v>
      </c>
      <c r="M168" s="218">
        <v>50</v>
      </c>
      <c r="N168" s="211" t="s">
        <v>1843</v>
      </c>
      <c r="O168" s="30" t="s">
        <v>1844</v>
      </c>
      <c r="P168" s="213"/>
      <c r="Q168" s="211" t="s">
        <v>3255</v>
      </c>
      <c r="R168" s="217" t="s">
        <v>655</v>
      </c>
      <c r="S168" s="219">
        <v>0</v>
      </c>
      <c r="T168" s="219">
        <v>7</v>
      </c>
      <c r="U168" s="219"/>
      <c r="V168" s="219">
        <v>3</v>
      </c>
      <c r="W168" s="219">
        <v>6</v>
      </c>
      <c r="X168" s="219">
        <v>7</v>
      </c>
      <c r="Y168" s="215">
        <v>190000000</v>
      </c>
      <c r="Z168" s="215"/>
      <c r="AA168" s="215">
        <v>63350000</v>
      </c>
      <c r="AB168" s="215">
        <v>63350000</v>
      </c>
      <c r="AC168" s="215">
        <v>63300000</v>
      </c>
    </row>
    <row r="169" spans="1:29" ht="40.5" customHeight="1" x14ac:dyDescent="0.2">
      <c r="A169" s="80"/>
      <c r="B169" s="86"/>
      <c r="I169" s="211" t="s">
        <v>71</v>
      </c>
      <c r="J169" s="211" t="s">
        <v>72</v>
      </c>
      <c r="K169" s="212" t="s">
        <v>3259</v>
      </c>
      <c r="L169" s="20" t="s">
        <v>1572</v>
      </c>
      <c r="M169" s="218">
        <v>33.333333333333343</v>
      </c>
      <c r="N169" s="211" t="s">
        <v>1845</v>
      </c>
      <c r="O169" s="30" t="s">
        <v>1846</v>
      </c>
      <c r="P169" s="213"/>
      <c r="Q169" s="211" t="s">
        <v>3255</v>
      </c>
      <c r="R169" s="217" t="s">
        <v>655</v>
      </c>
      <c r="S169" s="219">
        <v>0</v>
      </c>
      <c r="T169" s="219">
        <v>1</v>
      </c>
      <c r="U169" s="219">
        <v>1</v>
      </c>
      <c r="V169" s="219"/>
      <c r="W169" s="219"/>
      <c r="X169" s="219"/>
      <c r="Y169" s="215">
        <v>10000000</v>
      </c>
      <c r="Z169" s="215"/>
      <c r="AA169" s="215">
        <v>10000000</v>
      </c>
      <c r="AB169" s="215"/>
      <c r="AC169" s="215"/>
    </row>
    <row r="170" spans="1:29" ht="40.5" customHeight="1" x14ac:dyDescent="0.2">
      <c r="A170" s="80"/>
      <c r="B170" s="86"/>
      <c r="I170" s="211" t="s">
        <v>73</v>
      </c>
      <c r="J170" s="211" t="s">
        <v>74</v>
      </c>
      <c r="K170" s="212" t="s">
        <v>3259</v>
      </c>
      <c r="L170" s="20" t="s">
        <v>1572</v>
      </c>
      <c r="M170" s="218">
        <v>16.666666666666671</v>
      </c>
      <c r="N170" s="211" t="s">
        <v>1847</v>
      </c>
      <c r="O170" s="30" t="s">
        <v>1848</v>
      </c>
      <c r="P170" s="213"/>
      <c r="Q170" s="211" t="s">
        <v>3255</v>
      </c>
      <c r="R170" s="217" t="s">
        <v>655</v>
      </c>
      <c r="S170" s="219">
        <v>0</v>
      </c>
      <c r="T170" s="219">
        <v>20</v>
      </c>
      <c r="U170" s="219">
        <v>3</v>
      </c>
      <c r="V170" s="219">
        <v>10</v>
      </c>
      <c r="W170" s="219">
        <v>15</v>
      </c>
      <c r="X170" s="219">
        <v>20</v>
      </c>
      <c r="Y170" s="215">
        <v>424000000</v>
      </c>
      <c r="Z170" s="215"/>
      <c r="AA170" s="215">
        <v>141350000</v>
      </c>
      <c r="AB170" s="215">
        <v>141350000</v>
      </c>
      <c r="AC170" s="215">
        <v>141300000</v>
      </c>
    </row>
    <row r="171" spans="1:29" ht="40.5" customHeight="1" x14ac:dyDescent="0.2">
      <c r="A171" s="80"/>
      <c r="B171" s="82"/>
      <c r="I171" s="211" t="s">
        <v>75</v>
      </c>
      <c r="J171" s="211" t="s">
        <v>76</v>
      </c>
      <c r="K171" s="216" t="s">
        <v>3260</v>
      </c>
      <c r="L171" s="20" t="s">
        <v>1573</v>
      </c>
      <c r="M171" s="218">
        <v>7.3232323232323235</v>
      </c>
      <c r="N171" s="211" t="s">
        <v>1849</v>
      </c>
      <c r="O171" s="30" t="s">
        <v>1850</v>
      </c>
      <c r="P171" s="213" t="s">
        <v>1983</v>
      </c>
      <c r="Q171" s="211" t="s">
        <v>3255</v>
      </c>
      <c r="R171" s="217" t="s">
        <v>655</v>
      </c>
      <c r="S171" s="219">
        <v>0</v>
      </c>
      <c r="T171" s="219">
        <v>42</v>
      </c>
      <c r="U171" s="219">
        <v>10</v>
      </c>
      <c r="V171" s="219">
        <v>20</v>
      </c>
      <c r="W171" s="219">
        <v>30</v>
      </c>
      <c r="X171" s="219">
        <v>42</v>
      </c>
      <c r="Y171" s="215">
        <v>26797987</v>
      </c>
      <c r="Z171" s="215">
        <v>6000000</v>
      </c>
      <c r="AA171" s="215">
        <v>5797987</v>
      </c>
      <c r="AB171" s="215">
        <v>5000000</v>
      </c>
      <c r="AC171" s="215">
        <v>10000000</v>
      </c>
    </row>
    <row r="172" spans="1:29" ht="40.5" x14ac:dyDescent="0.2">
      <c r="A172" s="80"/>
      <c r="B172" s="82"/>
      <c r="I172" s="211" t="s">
        <v>77</v>
      </c>
      <c r="J172" s="211" t="s">
        <v>78</v>
      </c>
      <c r="K172" s="216" t="s">
        <v>3260</v>
      </c>
      <c r="L172" s="20" t="s">
        <v>1573</v>
      </c>
      <c r="M172" s="218">
        <v>5.808080808080808</v>
      </c>
      <c r="N172" s="211" t="s">
        <v>1851</v>
      </c>
      <c r="O172" s="30" t="s">
        <v>1852</v>
      </c>
      <c r="P172" s="213" t="s">
        <v>1547</v>
      </c>
      <c r="Q172" s="211" t="s">
        <v>3255</v>
      </c>
      <c r="R172" s="217" t="s">
        <v>655</v>
      </c>
      <c r="S172" s="219">
        <v>0</v>
      </c>
      <c r="T172" s="219">
        <v>4</v>
      </c>
      <c r="U172" s="219">
        <v>1</v>
      </c>
      <c r="V172" s="219">
        <v>2</v>
      </c>
      <c r="W172" s="219">
        <v>3</v>
      </c>
      <c r="X172" s="219">
        <v>4</v>
      </c>
      <c r="Y172" s="215">
        <v>25000000</v>
      </c>
      <c r="Z172" s="215">
        <v>0</v>
      </c>
      <c r="AA172" s="215">
        <v>10000000</v>
      </c>
      <c r="AB172" s="215">
        <v>5000000</v>
      </c>
      <c r="AC172" s="215">
        <v>10000000</v>
      </c>
    </row>
    <row r="173" spans="1:29" ht="40.5" customHeight="1" x14ac:dyDescent="0.2">
      <c r="A173" s="80"/>
      <c r="B173" s="82"/>
      <c r="I173" s="211" t="s">
        <v>79</v>
      </c>
      <c r="J173" s="211" t="s">
        <v>80</v>
      </c>
      <c r="K173" s="216" t="s">
        <v>3260</v>
      </c>
      <c r="L173" s="20" t="s">
        <v>1573</v>
      </c>
      <c r="M173" s="218">
        <v>10.101010101010102</v>
      </c>
      <c r="N173" s="211" t="s">
        <v>1853</v>
      </c>
      <c r="O173" s="30" t="s">
        <v>1854</v>
      </c>
      <c r="P173" s="213" t="s">
        <v>1983</v>
      </c>
      <c r="Q173" s="211" t="s">
        <v>3255</v>
      </c>
      <c r="R173" s="217" t="s">
        <v>655</v>
      </c>
      <c r="S173" s="219">
        <v>0</v>
      </c>
      <c r="T173" s="219">
        <v>1</v>
      </c>
      <c r="U173" s="219">
        <v>1</v>
      </c>
      <c r="V173" s="219">
        <v>1</v>
      </c>
      <c r="W173" s="219">
        <v>1</v>
      </c>
      <c r="X173" s="219">
        <v>1</v>
      </c>
      <c r="Y173" s="215">
        <v>15000000</v>
      </c>
      <c r="Z173" s="215">
        <v>0</v>
      </c>
      <c r="AA173" s="215">
        <v>0</v>
      </c>
      <c r="AB173" s="215">
        <v>5000000</v>
      </c>
      <c r="AC173" s="215">
        <v>10000000</v>
      </c>
    </row>
    <row r="174" spans="1:29" ht="40.5" x14ac:dyDescent="0.2">
      <c r="A174" s="80"/>
      <c r="B174" s="80"/>
      <c r="I174" s="211" t="s">
        <v>81</v>
      </c>
      <c r="J174" s="211" t="s">
        <v>82</v>
      </c>
      <c r="K174" s="216" t="s">
        <v>3260</v>
      </c>
      <c r="L174" s="20" t="s">
        <v>1573</v>
      </c>
      <c r="M174" s="218">
        <v>11.111111111111111</v>
      </c>
      <c r="N174" s="211" t="s">
        <v>1851</v>
      </c>
      <c r="O174" s="30" t="s">
        <v>1852</v>
      </c>
      <c r="P174" s="217" t="s">
        <v>1983</v>
      </c>
      <c r="Q174" s="211" t="s">
        <v>3255</v>
      </c>
      <c r="R174" s="217" t="s">
        <v>655</v>
      </c>
      <c r="S174" s="219">
        <v>1</v>
      </c>
      <c r="T174" s="219">
        <v>4</v>
      </c>
      <c r="U174" s="219">
        <v>1</v>
      </c>
      <c r="V174" s="219">
        <v>2</v>
      </c>
      <c r="W174" s="219">
        <v>3</v>
      </c>
      <c r="X174" s="219">
        <v>4</v>
      </c>
      <c r="Y174" s="215">
        <v>45000000</v>
      </c>
      <c r="Z174" s="215">
        <v>0</v>
      </c>
      <c r="AA174" s="215">
        <v>15000000</v>
      </c>
      <c r="AB174" s="215">
        <v>5000000</v>
      </c>
      <c r="AC174" s="215">
        <v>25000000</v>
      </c>
    </row>
    <row r="175" spans="1:29" ht="54" customHeight="1" x14ac:dyDescent="0.2">
      <c r="A175" s="80"/>
      <c r="B175" s="83"/>
      <c r="I175" s="211" t="s">
        <v>83</v>
      </c>
      <c r="J175" s="211" t="s">
        <v>84</v>
      </c>
      <c r="K175" s="216" t="s">
        <v>3260</v>
      </c>
      <c r="L175" s="20" t="s">
        <v>1573</v>
      </c>
      <c r="M175" s="218">
        <v>3.0303030303030298</v>
      </c>
      <c r="N175" s="211" t="s">
        <v>1855</v>
      </c>
      <c r="O175" s="30" t="s">
        <v>1856</v>
      </c>
      <c r="P175" s="217" t="s">
        <v>1550</v>
      </c>
      <c r="Q175" s="211" t="s">
        <v>3255</v>
      </c>
      <c r="R175" s="217" t="s">
        <v>655</v>
      </c>
      <c r="S175" s="219">
        <v>1</v>
      </c>
      <c r="T175" s="219">
        <v>10</v>
      </c>
      <c r="U175" s="219">
        <v>2</v>
      </c>
      <c r="V175" s="219">
        <v>6</v>
      </c>
      <c r="W175" s="219">
        <v>8</v>
      </c>
      <c r="X175" s="219">
        <v>10</v>
      </c>
      <c r="Y175" s="215">
        <v>45000000</v>
      </c>
      <c r="Z175" s="215">
        <v>0</v>
      </c>
      <c r="AA175" s="215">
        <v>10000000</v>
      </c>
      <c r="AB175" s="215">
        <v>5000000</v>
      </c>
      <c r="AC175" s="215">
        <v>30000000</v>
      </c>
    </row>
    <row r="176" spans="1:29" ht="94.5" customHeight="1" x14ac:dyDescent="0.2">
      <c r="A176" s="80"/>
      <c r="B176" s="83"/>
      <c r="I176" s="211" t="s">
        <v>85</v>
      </c>
      <c r="J176" s="211" t="s">
        <v>86</v>
      </c>
      <c r="K176" s="216" t="s">
        <v>3260</v>
      </c>
      <c r="L176" s="20" t="s">
        <v>1573</v>
      </c>
      <c r="M176" s="218">
        <v>3.0303030303030298</v>
      </c>
      <c r="N176" s="211" t="s">
        <v>1857</v>
      </c>
      <c r="O176" s="30" t="s">
        <v>1856</v>
      </c>
      <c r="P176" s="217" t="s">
        <v>1550</v>
      </c>
      <c r="Q176" s="211" t="s">
        <v>3255</v>
      </c>
      <c r="R176" s="217" t="s">
        <v>655</v>
      </c>
      <c r="S176" s="219">
        <v>0</v>
      </c>
      <c r="T176" s="219">
        <v>42</v>
      </c>
      <c r="U176" s="219">
        <v>5</v>
      </c>
      <c r="V176" s="219">
        <v>25</v>
      </c>
      <c r="W176" s="219">
        <v>35</v>
      </c>
      <c r="X176" s="219">
        <v>42</v>
      </c>
      <c r="Y176" s="215">
        <v>194691945</v>
      </c>
      <c r="Z176" s="215">
        <v>0</v>
      </c>
      <c r="AA176" s="215">
        <v>65000000</v>
      </c>
      <c r="AB176" s="215">
        <v>50000000</v>
      </c>
      <c r="AC176" s="215">
        <v>79691945</v>
      </c>
    </row>
    <row r="177" spans="1:29" ht="54" customHeight="1" x14ac:dyDescent="0.2">
      <c r="A177" s="80"/>
      <c r="B177" s="80"/>
      <c r="I177" s="211" t="s">
        <v>87</v>
      </c>
      <c r="J177" s="211" t="s">
        <v>88</v>
      </c>
      <c r="K177" s="30" t="s">
        <v>1992</v>
      </c>
      <c r="L177" s="20" t="s">
        <v>1573</v>
      </c>
      <c r="M177" s="218">
        <v>15.404040404040407</v>
      </c>
      <c r="N177" s="211" t="s">
        <v>1858</v>
      </c>
      <c r="O177" s="30" t="s">
        <v>1859</v>
      </c>
      <c r="P177" s="217" t="s">
        <v>1547</v>
      </c>
      <c r="Q177" s="211" t="s">
        <v>3255</v>
      </c>
      <c r="R177" s="217" t="s">
        <v>1553</v>
      </c>
      <c r="S177" s="219">
        <v>0</v>
      </c>
      <c r="T177" s="219">
        <v>3</v>
      </c>
      <c r="U177" s="219">
        <v>0</v>
      </c>
      <c r="V177" s="219">
        <v>1</v>
      </c>
      <c r="W177" s="219">
        <v>1</v>
      </c>
      <c r="X177" s="219">
        <v>1</v>
      </c>
      <c r="Y177" s="215">
        <v>50000000</v>
      </c>
      <c r="Z177" s="215">
        <v>0</v>
      </c>
      <c r="AA177" s="215">
        <v>20000000</v>
      </c>
      <c r="AB177" s="215">
        <v>15000000</v>
      </c>
      <c r="AC177" s="215">
        <v>15000000</v>
      </c>
    </row>
    <row r="178" spans="1:29" ht="40.5" customHeight="1" x14ac:dyDescent="0.2">
      <c r="A178" s="80"/>
      <c r="B178" s="80"/>
      <c r="I178" s="211" t="s">
        <v>89</v>
      </c>
      <c r="J178" s="211" t="s">
        <v>90</v>
      </c>
      <c r="K178" s="30" t="s">
        <v>1992</v>
      </c>
      <c r="L178" s="20" t="s">
        <v>1573</v>
      </c>
      <c r="M178" s="218">
        <v>12.878787878787881</v>
      </c>
      <c r="N178" s="211" t="s">
        <v>1860</v>
      </c>
      <c r="O178" s="30" t="s">
        <v>1861</v>
      </c>
      <c r="P178" s="217" t="s">
        <v>1547</v>
      </c>
      <c r="Q178" s="211" t="s">
        <v>3255</v>
      </c>
      <c r="R178" s="217" t="s">
        <v>3261</v>
      </c>
      <c r="S178" s="219">
        <v>0</v>
      </c>
      <c r="T178" s="219">
        <v>3</v>
      </c>
      <c r="U178" s="219">
        <v>0</v>
      </c>
      <c r="V178" s="219">
        <v>1</v>
      </c>
      <c r="W178" s="219">
        <v>1</v>
      </c>
      <c r="X178" s="219">
        <v>1</v>
      </c>
      <c r="Y178" s="215">
        <v>40000000</v>
      </c>
      <c r="Z178" s="215">
        <v>0</v>
      </c>
      <c r="AA178" s="215">
        <v>12000000</v>
      </c>
      <c r="AB178" s="215">
        <v>12000000</v>
      </c>
      <c r="AC178" s="215">
        <v>16000000</v>
      </c>
    </row>
    <row r="179" spans="1:29" ht="108" customHeight="1" x14ac:dyDescent="0.2">
      <c r="A179" s="80"/>
      <c r="B179" s="85"/>
      <c r="I179" s="211" t="s">
        <v>91</v>
      </c>
      <c r="J179" s="211" t="s">
        <v>92</v>
      </c>
      <c r="K179" s="30" t="s">
        <v>2839</v>
      </c>
      <c r="L179" s="20" t="s">
        <v>1573</v>
      </c>
      <c r="M179" s="218">
        <v>9.3434343434343443</v>
      </c>
      <c r="N179" s="211" t="s">
        <v>1862</v>
      </c>
      <c r="O179" s="30" t="s">
        <v>1863</v>
      </c>
      <c r="P179" s="217" t="s">
        <v>1550</v>
      </c>
      <c r="Q179" s="211" t="s">
        <v>3255</v>
      </c>
      <c r="R179" s="217" t="s">
        <v>655</v>
      </c>
      <c r="S179" s="219">
        <v>0</v>
      </c>
      <c r="T179" s="219">
        <v>94</v>
      </c>
      <c r="U179" s="219">
        <v>24</v>
      </c>
      <c r="V179" s="219">
        <v>48</v>
      </c>
      <c r="W179" s="219">
        <v>71</v>
      </c>
      <c r="X179" s="219">
        <v>94</v>
      </c>
      <c r="Y179" s="215">
        <v>116056396</v>
      </c>
      <c r="Z179" s="215">
        <v>29014099</v>
      </c>
      <c r="AA179" s="215">
        <v>29014099</v>
      </c>
      <c r="AB179" s="215">
        <v>29014099</v>
      </c>
      <c r="AC179" s="215">
        <v>29014099</v>
      </c>
    </row>
    <row r="180" spans="1:29" ht="67.5" customHeight="1" x14ac:dyDescent="0.2">
      <c r="A180" s="80"/>
      <c r="B180" s="82"/>
      <c r="I180" s="211" t="s">
        <v>93</v>
      </c>
      <c r="J180" s="211" t="s">
        <v>94</v>
      </c>
      <c r="K180" s="30" t="s">
        <v>2839</v>
      </c>
      <c r="L180" s="20" t="s">
        <v>1573</v>
      </c>
      <c r="M180" s="218">
        <v>10.85858585858586</v>
      </c>
      <c r="N180" s="211" t="s">
        <v>1864</v>
      </c>
      <c r="O180" s="30" t="s">
        <v>1865</v>
      </c>
      <c r="P180" s="217" t="s">
        <v>1550</v>
      </c>
      <c r="Q180" s="211" t="s">
        <v>3255</v>
      </c>
      <c r="R180" s="217" t="s">
        <v>655</v>
      </c>
      <c r="S180" s="219">
        <v>30</v>
      </c>
      <c r="T180" s="219">
        <v>156</v>
      </c>
      <c r="U180" s="219">
        <v>40</v>
      </c>
      <c r="V180" s="219">
        <v>80</v>
      </c>
      <c r="W180" s="219">
        <v>118</v>
      </c>
      <c r="X180" s="219">
        <v>156</v>
      </c>
      <c r="Y180" s="215">
        <v>195662900</v>
      </c>
      <c r="Z180" s="215">
        <v>48915725</v>
      </c>
      <c r="AA180" s="215">
        <v>48915725</v>
      </c>
      <c r="AB180" s="215">
        <v>48915725</v>
      </c>
      <c r="AC180" s="215">
        <v>48915725</v>
      </c>
    </row>
    <row r="181" spans="1:29" ht="189" customHeight="1" x14ac:dyDescent="0.2">
      <c r="A181" s="80"/>
      <c r="B181" s="82"/>
      <c r="I181" s="211" t="s">
        <v>95</v>
      </c>
      <c r="J181" s="211" t="s">
        <v>96</v>
      </c>
      <c r="K181" s="30" t="s">
        <v>2839</v>
      </c>
      <c r="L181" s="20" t="s">
        <v>1573</v>
      </c>
      <c r="M181" s="218">
        <v>11.111111111111111</v>
      </c>
      <c r="N181" s="211" t="s">
        <v>1866</v>
      </c>
      <c r="O181" s="30" t="s">
        <v>1867</v>
      </c>
      <c r="P181" s="217" t="s">
        <v>1550</v>
      </c>
      <c r="Q181" s="211" t="s">
        <v>3255</v>
      </c>
      <c r="R181" s="217" t="s">
        <v>655</v>
      </c>
      <c r="S181" s="219">
        <v>60</v>
      </c>
      <c r="T181" s="219">
        <v>164</v>
      </c>
      <c r="U181" s="219">
        <v>41</v>
      </c>
      <c r="V181" s="219">
        <v>82</v>
      </c>
      <c r="W181" s="219">
        <v>123</v>
      </c>
      <c r="X181" s="219">
        <v>164</v>
      </c>
      <c r="Y181" s="215">
        <v>88280704</v>
      </c>
      <c r="Z181" s="215">
        <v>22070176</v>
      </c>
      <c r="AA181" s="215">
        <v>22070176</v>
      </c>
      <c r="AB181" s="215">
        <v>22070176</v>
      </c>
      <c r="AC181" s="215">
        <v>22070176</v>
      </c>
    </row>
    <row r="182" spans="1:29" ht="40.5" x14ac:dyDescent="0.2">
      <c r="A182" s="80"/>
      <c r="B182" s="82"/>
      <c r="I182" s="211" t="s">
        <v>97</v>
      </c>
      <c r="J182" s="211" t="s">
        <v>98</v>
      </c>
      <c r="K182" s="30" t="s">
        <v>2028</v>
      </c>
      <c r="L182" s="20" t="s">
        <v>1574</v>
      </c>
      <c r="M182" s="221">
        <v>20</v>
      </c>
      <c r="N182" s="211" t="s">
        <v>1868</v>
      </c>
      <c r="O182" s="30" t="s">
        <v>1869</v>
      </c>
      <c r="P182" s="217"/>
      <c r="Q182" s="211" t="s">
        <v>3255</v>
      </c>
      <c r="R182" s="217" t="s">
        <v>655</v>
      </c>
      <c r="S182" s="219"/>
      <c r="T182" s="219">
        <v>150</v>
      </c>
      <c r="U182" s="219">
        <v>24</v>
      </c>
      <c r="V182" s="219">
        <v>66</v>
      </c>
      <c r="W182" s="219">
        <v>108</v>
      </c>
      <c r="X182" s="219">
        <v>150</v>
      </c>
      <c r="Y182" s="215">
        <v>805623692</v>
      </c>
      <c r="Z182" s="215">
        <v>224609578</v>
      </c>
      <c r="AA182" s="215">
        <v>187733115</v>
      </c>
      <c r="AB182" s="215">
        <v>193107524</v>
      </c>
      <c r="AC182" s="215">
        <v>200173475</v>
      </c>
    </row>
    <row r="183" spans="1:29" ht="54" customHeight="1" x14ac:dyDescent="0.2">
      <c r="A183" s="80"/>
      <c r="B183" s="80"/>
      <c r="I183" s="211" t="s">
        <v>99</v>
      </c>
      <c r="J183" s="211" t="s">
        <v>100</v>
      </c>
      <c r="K183" s="30" t="s">
        <v>2028</v>
      </c>
      <c r="L183" s="20" t="s">
        <v>1574</v>
      </c>
      <c r="M183" s="221">
        <v>6.6666666666666679</v>
      </c>
      <c r="N183" s="211" t="s">
        <v>1870</v>
      </c>
      <c r="O183" s="30" t="s">
        <v>1871</v>
      </c>
      <c r="P183" s="217"/>
      <c r="Q183" s="211" t="s">
        <v>3255</v>
      </c>
      <c r="R183" s="217" t="s">
        <v>655</v>
      </c>
      <c r="S183" s="219"/>
      <c r="T183" s="219">
        <v>7</v>
      </c>
      <c r="U183" s="219">
        <v>1</v>
      </c>
      <c r="V183" s="219">
        <v>3</v>
      </c>
      <c r="W183" s="219">
        <v>5</v>
      </c>
      <c r="X183" s="219">
        <v>7</v>
      </c>
      <c r="Y183" s="215">
        <v>139999997</v>
      </c>
      <c r="Z183" s="215">
        <v>58203654</v>
      </c>
      <c r="AA183" s="215">
        <v>21327192</v>
      </c>
      <c r="AB183" s="215">
        <v>26701600</v>
      </c>
      <c r="AC183" s="215">
        <v>33767551</v>
      </c>
    </row>
    <row r="184" spans="1:29" ht="25.5" x14ac:dyDescent="0.2">
      <c r="A184" s="80"/>
      <c r="B184" s="80"/>
      <c r="I184" s="211" t="s">
        <v>101</v>
      </c>
      <c r="J184" s="211" t="s">
        <v>102</v>
      </c>
      <c r="K184" s="30"/>
      <c r="L184" s="20" t="s">
        <v>1574</v>
      </c>
      <c r="M184" s="221">
        <v>13.333333333333336</v>
      </c>
      <c r="N184" s="211"/>
      <c r="O184" s="30"/>
      <c r="P184" s="217"/>
      <c r="Q184" s="211"/>
      <c r="R184" s="217"/>
      <c r="S184" s="219"/>
      <c r="T184" s="219"/>
      <c r="U184" s="219"/>
      <c r="V184" s="219"/>
      <c r="W184" s="219"/>
      <c r="X184" s="219"/>
      <c r="Y184" s="215">
        <v>0</v>
      </c>
      <c r="Z184" s="215"/>
      <c r="AA184" s="215"/>
      <c r="AB184" s="215"/>
      <c r="AC184" s="215"/>
    </row>
    <row r="185" spans="1:29" ht="40.5" customHeight="1" x14ac:dyDescent="0.2">
      <c r="A185" s="80"/>
      <c r="B185" s="83"/>
      <c r="I185" s="211" t="s">
        <v>103</v>
      </c>
      <c r="J185" s="211" t="s">
        <v>104</v>
      </c>
      <c r="K185" s="30" t="s">
        <v>3260</v>
      </c>
      <c r="L185" s="20" t="s">
        <v>1574</v>
      </c>
      <c r="M185" s="221">
        <v>26.666666666666671</v>
      </c>
      <c r="N185" s="211" t="s">
        <v>1872</v>
      </c>
      <c r="O185" s="30" t="s">
        <v>1873</v>
      </c>
      <c r="P185" s="217" t="s">
        <v>1560</v>
      </c>
      <c r="Q185" s="211" t="s">
        <v>3256</v>
      </c>
      <c r="R185" s="217" t="s">
        <v>655</v>
      </c>
      <c r="S185" s="219">
        <v>1</v>
      </c>
      <c r="T185" s="219">
        <v>100</v>
      </c>
      <c r="U185" s="219">
        <v>100</v>
      </c>
      <c r="V185" s="219">
        <v>100</v>
      </c>
      <c r="W185" s="219">
        <v>100</v>
      </c>
      <c r="X185" s="219">
        <v>100</v>
      </c>
      <c r="Y185" s="215">
        <v>13200000</v>
      </c>
      <c r="Z185" s="215">
        <v>0</v>
      </c>
      <c r="AA185" s="215">
        <v>9200000</v>
      </c>
      <c r="AB185" s="215">
        <v>2000000</v>
      </c>
      <c r="AC185" s="215">
        <v>2000000</v>
      </c>
    </row>
    <row r="186" spans="1:29" ht="121.5" x14ac:dyDescent="0.2">
      <c r="A186" s="80"/>
      <c r="B186" s="83"/>
      <c r="I186" s="211" t="s">
        <v>105</v>
      </c>
      <c r="J186" s="211" t="s">
        <v>106</v>
      </c>
      <c r="K186" s="30" t="s">
        <v>3262</v>
      </c>
      <c r="L186" s="20" t="s">
        <v>1574</v>
      </c>
      <c r="M186" s="221">
        <v>33.333333333333343</v>
      </c>
      <c r="N186" s="211" t="s">
        <v>1874</v>
      </c>
      <c r="O186" s="30" t="s">
        <v>1875</v>
      </c>
      <c r="P186" s="217" t="s">
        <v>1550</v>
      </c>
      <c r="Q186" s="211" t="s">
        <v>3255</v>
      </c>
      <c r="R186" s="217" t="s">
        <v>655</v>
      </c>
      <c r="S186" s="219">
        <v>35</v>
      </c>
      <c r="T186" s="219">
        <v>164</v>
      </c>
      <c r="U186" s="219">
        <v>39</v>
      </c>
      <c r="V186" s="219">
        <v>79</v>
      </c>
      <c r="W186" s="219">
        <v>121</v>
      </c>
      <c r="X186" s="219">
        <v>164</v>
      </c>
      <c r="Y186" s="215">
        <v>761987060</v>
      </c>
      <c r="Z186" s="215">
        <v>184930000</v>
      </c>
      <c r="AA186" s="215">
        <v>188141323</v>
      </c>
      <c r="AB186" s="215">
        <v>192310660</v>
      </c>
      <c r="AC186" s="215">
        <v>196605077</v>
      </c>
    </row>
    <row r="187" spans="1:29" ht="51" x14ac:dyDescent="0.2">
      <c r="A187" s="80"/>
      <c r="B187" s="83"/>
      <c r="I187" s="211" t="s">
        <v>107</v>
      </c>
      <c r="J187" s="211" t="s">
        <v>108</v>
      </c>
      <c r="K187" s="30" t="s">
        <v>3260</v>
      </c>
      <c r="L187" s="20" t="s">
        <v>1575</v>
      </c>
      <c r="M187" s="221">
        <v>23.333333333333339</v>
      </c>
      <c r="N187" s="211" t="s">
        <v>1876</v>
      </c>
      <c r="O187" s="30" t="s">
        <v>1877</v>
      </c>
      <c r="P187" s="217" t="s">
        <v>1555</v>
      </c>
      <c r="Q187" s="211" t="s">
        <v>3256</v>
      </c>
      <c r="R187" s="217" t="s">
        <v>655</v>
      </c>
      <c r="S187" s="219">
        <v>5</v>
      </c>
      <c r="T187" s="219">
        <v>4</v>
      </c>
      <c r="U187" s="219">
        <v>4</v>
      </c>
      <c r="V187" s="219">
        <v>4</v>
      </c>
      <c r="W187" s="219">
        <v>4</v>
      </c>
      <c r="X187" s="219">
        <v>4</v>
      </c>
      <c r="Y187" s="215">
        <v>8015961535</v>
      </c>
      <c r="Z187" s="215">
        <v>1975373611</v>
      </c>
      <c r="AA187" s="215">
        <v>1994627523</v>
      </c>
      <c r="AB187" s="215">
        <v>2006858362</v>
      </c>
      <c r="AC187" s="215">
        <v>2039102039</v>
      </c>
    </row>
    <row r="188" spans="1:29" ht="38.25" x14ac:dyDescent="0.2">
      <c r="A188" s="80"/>
      <c r="B188" s="83"/>
      <c r="I188" s="211" t="s">
        <v>109</v>
      </c>
      <c r="J188" s="211" t="s">
        <v>110</v>
      </c>
      <c r="K188" s="30" t="s">
        <v>3260</v>
      </c>
      <c r="L188" s="20" t="s">
        <v>1575</v>
      </c>
      <c r="M188" s="218">
        <v>30</v>
      </c>
      <c r="N188" s="211" t="s">
        <v>1878</v>
      </c>
      <c r="O188" s="30" t="s">
        <v>1879</v>
      </c>
      <c r="P188" s="217" t="s">
        <v>1555</v>
      </c>
      <c r="Q188" s="211" t="s">
        <v>3256</v>
      </c>
      <c r="R188" s="217" t="s">
        <v>655</v>
      </c>
      <c r="S188" s="219">
        <v>1</v>
      </c>
      <c r="T188" s="219">
        <v>1</v>
      </c>
      <c r="U188" s="219">
        <v>0</v>
      </c>
      <c r="V188" s="219">
        <v>1</v>
      </c>
      <c r="W188" s="219">
        <v>1</v>
      </c>
      <c r="X188" s="219">
        <v>1</v>
      </c>
      <c r="Y188" s="215">
        <v>20000000</v>
      </c>
      <c r="Z188" s="215">
        <v>0</v>
      </c>
      <c r="AA188" s="215">
        <v>0</v>
      </c>
      <c r="AB188" s="215">
        <v>10000000</v>
      </c>
      <c r="AC188" s="215">
        <v>10000000</v>
      </c>
    </row>
    <row r="189" spans="1:29" ht="54" x14ac:dyDescent="0.2">
      <c r="A189" s="80"/>
      <c r="B189" s="83"/>
      <c r="I189" s="211" t="s">
        <v>111</v>
      </c>
      <c r="J189" s="211" t="s">
        <v>112</v>
      </c>
      <c r="K189" s="30" t="s">
        <v>3260</v>
      </c>
      <c r="L189" s="20" t="s">
        <v>1575</v>
      </c>
      <c r="M189" s="218">
        <v>13.333333333333336</v>
      </c>
      <c r="N189" s="211" t="s">
        <v>1880</v>
      </c>
      <c r="O189" s="30" t="s">
        <v>1881</v>
      </c>
      <c r="P189" s="217" t="s">
        <v>1983</v>
      </c>
      <c r="Q189" s="211" t="s">
        <v>3256</v>
      </c>
      <c r="R189" s="217" t="s">
        <v>655</v>
      </c>
      <c r="S189" s="219">
        <v>0</v>
      </c>
      <c r="T189" s="219">
        <v>1</v>
      </c>
      <c r="U189" s="219">
        <v>1</v>
      </c>
      <c r="V189" s="219">
        <v>1</v>
      </c>
      <c r="W189" s="219">
        <v>1</v>
      </c>
      <c r="X189" s="219">
        <v>1</v>
      </c>
      <c r="Y189" s="215">
        <v>285797987</v>
      </c>
      <c r="Z189" s="215">
        <v>0</v>
      </c>
      <c r="AA189" s="215">
        <v>105797987</v>
      </c>
      <c r="AB189" s="215">
        <v>100000000</v>
      </c>
      <c r="AC189" s="215">
        <v>80000000</v>
      </c>
    </row>
    <row r="190" spans="1:29" ht="40.5" x14ac:dyDescent="0.2">
      <c r="A190" s="80"/>
      <c r="B190" s="83"/>
      <c r="I190" s="211" t="s">
        <v>113</v>
      </c>
      <c r="J190" s="211" t="s">
        <v>114</v>
      </c>
      <c r="K190" s="30" t="s">
        <v>3260</v>
      </c>
      <c r="L190" s="20" t="s">
        <v>1575</v>
      </c>
      <c r="M190" s="218">
        <v>23.333333333333336</v>
      </c>
      <c r="N190" s="211" t="s">
        <v>1882</v>
      </c>
      <c r="O190" s="30" t="s">
        <v>1883</v>
      </c>
      <c r="P190" s="217" t="s">
        <v>1983</v>
      </c>
      <c r="Q190" s="211" t="s">
        <v>3255</v>
      </c>
      <c r="R190" s="217" t="s">
        <v>655</v>
      </c>
      <c r="S190" s="219" t="s">
        <v>3263</v>
      </c>
      <c r="T190" s="219">
        <v>1</v>
      </c>
      <c r="U190" s="219">
        <v>0</v>
      </c>
      <c r="V190" s="219">
        <v>1</v>
      </c>
      <c r="W190" s="219">
        <v>1</v>
      </c>
      <c r="X190" s="219">
        <v>1</v>
      </c>
      <c r="Y190" s="215">
        <v>60000000</v>
      </c>
      <c r="Z190" s="215">
        <v>0</v>
      </c>
      <c r="AA190" s="215">
        <v>10000000</v>
      </c>
      <c r="AB190" s="215">
        <v>20000000</v>
      </c>
      <c r="AC190" s="215">
        <v>30000000</v>
      </c>
    </row>
    <row r="191" spans="1:29" ht="40.5" x14ac:dyDescent="0.2">
      <c r="A191" s="80"/>
      <c r="B191" s="83"/>
      <c r="I191" s="211" t="s">
        <v>115</v>
      </c>
      <c r="J191" s="211" t="s">
        <v>116</v>
      </c>
      <c r="K191" s="30" t="s">
        <v>3260</v>
      </c>
      <c r="L191" s="20" t="s">
        <v>1575</v>
      </c>
      <c r="M191" s="218">
        <v>10.000000000000002</v>
      </c>
      <c r="N191" s="211" t="s">
        <v>1884</v>
      </c>
      <c r="O191" s="30" t="s">
        <v>1885</v>
      </c>
      <c r="P191" s="217" t="s">
        <v>1983</v>
      </c>
      <c r="Q191" s="211" t="s">
        <v>3256</v>
      </c>
      <c r="R191" s="217" t="s">
        <v>655</v>
      </c>
      <c r="S191" s="219">
        <v>1</v>
      </c>
      <c r="T191" s="219">
        <v>1</v>
      </c>
      <c r="U191" s="219">
        <v>1</v>
      </c>
      <c r="V191" s="219">
        <v>1</v>
      </c>
      <c r="W191" s="219">
        <v>1</v>
      </c>
      <c r="X191" s="219">
        <v>1</v>
      </c>
      <c r="Y191" s="215">
        <v>63000000</v>
      </c>
      <c r="Z191" s="215">
        <v>3000000</v>
      </c>
      <c r="AA191" s="215">
        <v>15000000</v>
      </c>
      <c r="AB191" s="215">
        <v>20000000</v>
      </c>
      <c r="AC191" s="215">
        <v>25000000</v>
      </c>
    </row>
    <row r="192" spans="1:29" ht="54" customHeight="1" x14ac:dyDescent="0.2">
      <c r="A192" s="80"/>
      <c r="B192" s="83"/>
      <c r="I192" s="211" t="s">
        <v>117</v>
      </c>
      <c r="J192" s="211" t="s">
        <v>118</v>
      </c>
      <c r="K192" s="30" t="s">
        <v>2842</v>
      </c>
      <c r="L192" s="20" t="s">
        <v>1576</v>
      </c>
      <c r="M192" s="218">
        <v>7.8787878787878789</v>
      </c>
      <c r="N192" s="211" t="s">
        <v>1886</v>
      </c>
      <c r="O192" s="30" t="s">
        <v>1887</v>
      </c>
      <c r="P192" s="217" t="s">
        <v>1555</v>
      </c>
      <c r="Q192" s="211" t="s">
        <v>3255</v>
      </c>
      <c r="R192" s="217" t="s">
        <v>655</v>
      </c>
      <c r="S192" s="219">
        <v>0</v>
      </c>
      <c r="T192" s="219">
        <v>4800</v>
      </c>
      <c r="U192" s="219">
        <v>300</v>
      </c>
      <c r="V192" s="219">
        <v>1800</v>
      </c>
      <c r="W192" s="219">
        <v>3300</v>
      </c>
      <c r="X192" s="219">
        <v>4800</v>
      </c>
      <c r="Y192" s="215">
        <v>100000000</v>
      </c>
      <c r="Z192" s="215">
        <v>10000000</v>
      </c>
      <c r="AA192" s="215">
        <v>25000000</v>
      </c>
      <c r="AB192" s="215">
        <v>30000000</v>
      </c>
      <c r="AC192" s="215">
        <v>35000000</v>
      </c>
    </row>
    <row r="193" spans="1:29" ht="67.5" customHeight="1" x14ac:dyDescent="0.2">
      <c r="A193" s="80"/>
      <c r="B193" s="83"/>
      <c r="I193" s="211" t="s">
        <v>119</v>
      </c>
      <c r="J193" s="211" t="s">
        <v>120</v>
      </c>
      <c r="K193" s="30" t="s">
        <v>2842</v>
      </c>
      <c r="L193" s="20" t="s">
        <v>1576</v>
      </c>
      <c r="M193" s="218">
        <v>13.333333333333332</v>
      </c>
      <c r="N193" s="211" t="s">
        <v>1888</v>
      </c>
      <c r="O193" s="30" t="s">
        <v>1889</v>
      </c>
      <c r="P193" s="217" t="s">
        <v>1555</v>
      </c>
      <c r="Q193" s="211" t="s">
        <v>3255</v>
      </c>
      <c r="R193" s="217" t="s">
        <v>655</v>
      </c>
      <c r="S193" s="219">
        <v>0</v>
      </c>
      <c r="T193" s="219">
        <v>60</v>
      </c>
      <c r="U193" s="219">
        <v>15</v>
      </c>
      <c r="V193" s="219">
        <v>30</v>
      </c>
      <c r="W193" s="219">
        <v>45</v>
      </c>
      <c r="X193" s="219">
        <v>60</v>
      </c>
      <c r="Y193" s="215">
        <v>556580240</v>
      </c>
      <c r="Z193" s="215">
        <v>110000000</v>
      </c>
      <c r="AA193" s="215">
        <v>148600000</v>
      </c>
      <c r="AB193" s="215">
        <v>148808000</v>
      </c>
      <c r="AC193" s="215">
        <v>149172240</v>
      </c>
    </row>
    <row r="194" spans="1:29" ht="54" customHeight="1" x14ac:dyDescent="0.2">
      <c r="A194" s="80"/>
      <c r="B194" s="82"/>
      <c r="I194" s="211" t="s">
        <v>121</v>
      </c>
      <c r="J194" s="211" t="s">
        <v>122</v>
      </c>
      <c r="K194" s="216" t="s">
        <v>3264</v>
      </c>
      <c r="L194" s="20" t="s">
        <v>1577</v>
      </c>
      <c r="M194" s="218">
        <v>13.333333333333336</v>
      </c>
      <c r="N194" s="211" t="s">
        <v>2726</v>
      </c>
      <c r="O194" s="30" t="s">
        <v>2727</v>
      </c>
      <c r="P194" s="217" t="s">
        <v>1555</v>
      </c>
      <c r="Q194" s="211" t="s">
        <v>3255</v>
      </c>
      <c r="R194" s="217" t="s">
        <v>655</v>
      </c>
      <c r="S194" s="219">
        <v>0.24</v>
      </c>
      <c r="T194" s="219">
        <v>0.42</v>
      </c>
      <c r="U194" s="219">
        <v>0.27</v>
      </c>
      <c r="V194" s="219">
        <v>0.31</v>
      </c>
      <c r="W194" s="219">
        <v>0.36</v>
      </c>
      <c r="X194" s="219">
        <v>0.41</v>
      </c>
      <c r="Y194" s="215">
        <v>100000000</v>
      </c>
      <c r="Z194" s="215">
        <v>25000000</v>
      </c>
      <c r="AA194" s="215">
        <v>25000000</v>
      </c>
      <c r="AB194" s="215">
        <v>25000000</v>
      </c>
      <c r="AC194" s="215">
        <v>25000000</v>
      </c>
    </row>
    <row r="195" spans="1:29" ht="135" customHeight="1" x14ac:dyDescent="0.2">
      <c r="A195" s="80"/>
      <c r="B195" s="82"/>
      <c r="I195" s="211" t="s">
        <v>123</v>
      </c>
      <c r="J195" s="211" t="s">
        <v>124</v>
      </c>
      <c r="K195" s="216" t="s">
        <v>3264</v>
      </c>
      <c r="L195" s="20" t="s">
        <v>1577</v>
      </c>
      <c r="M195" s="218">
        <v>13.333333333333336</v>
      </c>
      <c r="N195" s="211" t="s">
        <v>2728</v>
      </c>
      <c r="O195" s="30" t="s">
        <v>2729</v>
      </c>
      <c r="P195" s="217" t="s">
        <v>1555</v>
      </c>
      <c r="Q195" s="211" t="s">
        <v>3256</v>
      </c>
      <c r="R195" s="217" t="s">
        <v>655</v>
      </c>
      <c r="S195" s="219">
        <v>100</v>
      </c>
      <c r="T195" s="219">
        <v>1</v>
      </c>
      <c r="U195" s="219">
        <v>1</v>
      </c>
      <c r="V195" s="219">
        <v>1</v>
      </c>
      <c r="W195" s="219">
        <v>1</v>
      </c>
      <c r="X195" s="219">
        <v>1</v>
      </c>
      <c r="Y195" s="215">
        <v>245677125</v>
      </c>
      <c r="Z195" s="215">
        <v>57000000</v>
      </c>
      <c r="AA195" s="215">
        <v>59850000</v>
      </c>
      <c r="AB195" s="215">
        <v>62842500</v>
      </c>
      <c r="AC195" s="215">
        <v>65984625</v>
      </c>
    </row>
    <row r="196" spans="1:29" ht="81" customHeight="1" x14ac:dyDescent="0.2">
      <c r="A196" s="80"/>
      <c r="B196" s="82"/>
      <c r="I196" s="211" t="s">
        <v>125</v>
      </c>
      <c r="J196" s="211" t="s">
        <v>126</v>
      </c>
      <c r="K196" s="222" t="s">
        <v>3264</v>
      </c>
      <c r="L196" s="20" t="s">
        <v>1577</v>
      </c>
      <c r="M196" s="218">
        <v>16.060606060606059</v>
      </c>
      <c r="N196" s="211" t="s">
        <v>2730</v>
      </c>
      <c r="O196" s="30" t="s">
        <v>2731</v>
      </c>
      <c r="P196" s="217" t="s">
        <v>1555</v>
      </c>
      <c r="Q196" s="211" t="s">
        <v>3256</v>
      </c>
      <c r="R196" s="217" t="s">
        <v>655</v>
      </c>
      <c r="S196" s="219">
        <v>100</v>
      </c>
      <c r="T196" s="219">
        <v>1</v>
      </c>
      <c r="U196" s="219">
        <v>1</v>
      </c>
      <c r="V196" s="219">
        <v>1</v>
      </c>
      <c r="W196" s="219">
        <v>1</v>
      </c>
      <c r="X196" s="219">
        <v>1</v>
      </c>
      <c r="Y196" s="215">
        <v>89322875</v>
      </c>
      <c r="Z196" s="215">
        <v>9322875</v>
      </c>
      <c r="AA196" s="215">
        <v>25000000</v>
      </c>
      <c r="AB196" s="215">
        <v>25000000</v>
      </c>
      <c r="AC196" s="215">
        <v>30000000</v>
      </c>
    </row>
    <row r="197" spans="1:29" ht="54" customHeight="1" x14ac:dyDescent="0.2">
      <c r="A197" s="80"/>
      <c r="B197" s="82"/>
      <c r="I197" s="211" t="s">
        <v>127</v>
      </c>
      <c r="J197" s="211" t="s">
        <v>128</v>
      </c>
      <c r="K197" s="222" t="s">
        <v>3264</v>
      </c>
      <c r="L197" s="20" t="s">
        <v>1578</v>
      </c>
      <c r="M197" s="218">
        <v>16.363636363636363</v>
      </c>
      <c r="N197" s="211" t="s">
        <v>2732</v>
      </c>
      <c r="O197" s="30" t="s">
        <v>2733</v>
      </c>
      <c r="P197" s="217" t="s">
        <v>1555</v>
      </c>
      <c r="Q197" s="211" t="s">
        <v>3255</v>
      </c>
      <c r="R197" s="217" t="s">
        <v>655</v>
      </c>
      <c r="S197" s="219">
        <v>0</v>
      </c>
      <c r="T197" s="219">
        <v>1000</v>
      </c>
      <c r="U197" s="219">
        <v>250</v>
      </c>
      <c r="V197" s="219">
        <v>500</v>
      </c>
      <c r="W197" s="219">
        <v>750</v>
      </c>
      <c r="X197" s="219">
        <v>1000</v>
      </c>
      <c r="Y197" s="215">
        <v>300000000</v>
      </c>
      <c r="Z197" s="215">
        <v>60000000</v>
      </c>
      <c r="AA197" s="215">
        <v>80000000</v>
      </c>
      <c r="AB197" s="215">
        <v>80000000</v>
      </c>
      <c r="AC197" s="215">
        <v>80000000</v>
      </c>
    </row>
    <row r="198" spans="1:29" ht="81" customHeight="1" x14ac:dyDescent="0.2">
      <c r="A198" s="80"/>
      <c r="B198" s="82"/>
      <c r="I198" s="211" t="s">
        <v>129</v>
      </c>
      <c r="J198" s="211" t="s">
        <v>130</v>
      </c>
      <c r="K198" s="216" t="s">
        <v>3264</v>
      </c>
      <c r="L198" s="20" t="s">
        <v>1578</v>
      </c>
      <c r="M198" s="218">
        <v>8.1818181818181817</v>
      </c>
      <c r="N198" s="211" t="s">
        <v>2734</v>
      </c>
      <c r="O198" s="30" t="s">
        <v>2735</v>
      </c>
      <c r="P198" s="217" t="s">
        <v>1555</v>
      </c>
      <c r="Q198" s="211" t="s">
        <v>3255</v>
      </c>
      <c r="R198" s="217" t="s">
        <v>655</v>
      </c>
      <c r="S198" s="219">
        <v>0</v>
      </c>
      <c r="T198" s="219">
        <v>1</v>
      </c>
      <c r="U198" s="219">
        <v>25</v>
      </c>
      <c r="V198" s="219">
        <v>50</v>
      </c>
      <c r="W198" s="219">
        <v>75</v>
      </c>
      <c r="X198" s="219">
        <v>100</v>
      </c>
      <c r="Y198" s="215">
        <v>0</v>
      </c>
      <c r="Z198" s="215">
        <v>0</v>
      </c>
      <c r="AA198" s="215">
        <v>0</v>
      </c>
      <c r="AB198" s="215">
        <v>0</v>
      </c>
      <c r="AC198" s="215">
        <v>0</v>
      </c>
    </row>
    <row r="199" spans="1:29" ht="81" customHeight="1" x14ac:dyDescent="0.2">
      <c r="A199" s="80"/>
      <c r="B199" s="82"/>
      <c r="I199" s="211" t="s">
        <v>131</v>
      </c>
      <c r="J199" s="211" t="s">
        <v>132</v>
      </c>
      <c r="K199" s="216" t="s">
        <v>3264</v>
      </c>
      <c r="L199" s="20" t="s">
        <v>1579</v>
      </c>
      <c r="M199" s="218">
        <v>5.1515151515151523</v>
      </c>
      <c r="N199" s="211" t="s">
        <v>2736</v>
      </c>
      <c r="O199" s="30" t="s">
        <v>2737</v>
      </c>
      <c r="P199" s="217" t="s">
        <v>1555</v>
      </c>
      <c r="Q199" s="211" t="s">
        <v>3255</v>
      </c>
      <c r="R199" s="217" t="s">
        <v>655</v>
      </c>
      <c r="S199" s="219">
        <v>0</v>
      </c>
      <c r="T199" s="219">
        <v>900</v>
      </c>
      <c r="U199" s="219">
        <v>188</v>
      </c>
      <c r="V199" s="219">
        <v>418</v>
      </c>
      <c r="W199" s="219">
        <v>656</v>
      </c>
      <c r="X199" s="219">
        <v>900</v>
      </c>
      <c r="Y199" s="215">
        <v>520000000</v>
      </c>
      <c r="Z199" s="215">
        <v>135000000</v>
      </c>
      <c r="AA199" s="215">
        <v>135000000</v>
      </c>
      <c r="AB199" s="215">
        <v>100000000</v>
      </c>
      <c r="AC199" s="215">
        <v>150000000</v>
      </c>
    </row>
    <row r="200" spans="1:29" ht="175.5" customHeight="1" x14ac:dyDescent="0.2">
      <c r="A200" s="80"/>
      <c r="B200" s="82"/>
      <c r="I200" s="211" t="s">
        <v>133</v>
      </c>
      <c r="J200" s="211" t="s">
        <v>134</v>
      </c>
      <c r="K200" s="216" t="s">
        <v>3265</v>
      </c>
      <c r="L200" s="20" t="s">
        <v>1579</v>
      </c>
      <c r="M200" s="218">
        <v>1.8181818181818181</v>
      </c>
      <c r="N200" s="211" t="s">
        <v>2738</v>
      </c>
      <c r="O200" s="30" t="s">
        <v>2739</v>
      </c>
      <c r="P200" s="217" t="s">
        <v>1557</v>
      </c>
      <c r="Q200" s="211" t="s">
        <v>3255</v>
      </c>
      <c r="R200" s="217" t="s">
        <v>655</v>
      </c>
      <c r="S200" s="219">
        <v>0</v>
      </c>
      <c r="T200" s="219">
        <v>100</v>
      </c>
      <c r="U200" s="219" t="s">
        <v>1986</v>
      </c>
      <c r="V200" s="219">
        <v>50</v>
      </c>
      <c r="W200" s="219">
        <v>50</v>
      </c>
      <c r="X200" s="219">
        <v>100</v>
      </c>
      <c r="Y200" s="215">
        <v>30000000</v>
      </c>
      <c r="Z200" s="215">
        <v>0</v>
      </c>
      <c r="AA200" s="215">
        <v>10000000</v>
      </c>
      <c r="AB200" s="215">
        <v>10000000</v>
      </c>
      <c r="AC200" s="215">
        <v>10000000</v>
      </c>
    </row>
    <row r="201" spans="1:29" ht="54" customHeight="1" x14ac:dyDescent="0.2">
      <c r="A201" s="80"/>
      <c r="B201" s="80"/>
      <c r="I201" s="211" t="s">
        <v>135</v>
      </c>
      <c r="J201" s="211" t="s">
        <v>136</v>
      </c>
      <c r="K201" s="216" t="s">
        <v>3265</v>
      </c>
      <c r="L201" s="20" t="s">
        <v>1579</v>
      </c>
      <c r="M201" s="218">
        <v>4.545454545454545</v>
      </c>
      <c r="N201" s="211" t="s">
        <v>2740</v>
      </c>
      <c r="O201" s="30" t="s">
        <v>2741</v>
      </c>
      <c r="P201" s="217" t="s">
        <v>1557</v>
      </c>
      <c r="Q201" s="211" t="s">
        <v>3255</v>
      </c>
      <c r="R201" s="217" t="s">
        <v>655</v>
      </c>
      <c r="S201" s="219">
        <v>0</v>
      </c>
      <c r="T201" s="219">
        <v>1</v>
      </c>
      <c r="U201" s="219" t="s">
        <v>1986</v>
      </c>
      <c r="V201" s="219">
        <v>1</v>
      </c>
      <c r="W201" s="219"/>
      <c r="X201" s="219">
        <v>1</v>
      </c>
      <c r="Y201" s="215">
        <v>0</v>
      </c>
      <c r="Z201" s="215"/>
      <c r="AA201" s="215"/>
      <c r="AB201" s="215"/>
      <c r="AC201" s="215"/>
    </row>
    <row r="202" spans="1:29" ht="67.5" customHeight="1" x14ac:dyDescent="0.2">
      <c r="A202" s="80"/>
      <c r="B202" s="80"/>
      <c r="I202" s="211" t="s">
        <v>137</v>
      </c>
      <c r="J202" s="211" t="s">
        <v>138</v>
      </c>
      <c r="K202" s="216" t="s">
        <v>2844</v>
      </c>
      <c r="L202" s="20" t="s">
        <v>1580</v>
      </c>
      <c r="M202" s="218">
        <v>5.1282051282051295</v>
      </c>
      <c r="N202" s="211" t="s">
        <v>2742</v>
      </c>
      <c r="O202" s="30" t="s">
        <v>2743</v>
      </c>
      <c r="P202" s="217"/>
      <c r="Q202" s="211" t="s">
        <v>3266</v>
      </c>
      <c r="R202" s="217" t="s">
        <v>655</v>
      </c>
      <c r="S202" s="219">
        <v>0</v>
      </c>
      <c r="T202" s="219">
        <v>1</v>
      </c>
      <c r="U202" s="219">
        <v>1</v>
      </c>
      <c r="V202" s="219">
        <v>1</v>
      </c>
      <c r="W202" s="219">
        <v>1</v>
      </c>
      <c r="X202" s="219">
        <v>1</v>
      </c>
      <c r="Y202" s="215">
        <v>1005000000</v>
      </c>
      <c r="Z202" s="215">
        <v>405000000</v>
      </c>
      <c r="AA202" s="215">
        <v>200000000</v>
      </c>
      <c r="AB202" s="215">
        <v>200000000</v>
      </c>
      <c r="AC202" s="215">
        <v>200000000</v>
      </c>
    </row>
    <row r="203" spans="1:29" ht="54" customHeight="1" x14ac:dyDescent="0.2">
      <c r="A203" s="80"/>
      <c r="B203" s="85"/>
      <c r="I203" s="211" t="s">
        <v>139</v>
      </c>
      <c r="J203" s="211" t="s">
        <v>140</v>
      </c>
      <c r="K203" s="216" t="s">
        <v>2844</v>
      </c>
      <c r="L203" s="20" t="s">
        <v>1580</v>
      </c>
      <c r="M203" s="218">
        <v>14.102564102564104</v>
      </c>
      <c r="N203" s="211" t="s">
        <v>2744</v>
      </c>
      <c r="O203" s="30" t="s">
        <v>2745</v>
      </c>
      <c r="P203" s="217"/>
      <c r="Q203" s="211" t="s">
        <v>3255</v>
      </c>
      <c r="R203" s="217" t="s">
        <v>1565</v>
      </c>
      <c r="S203" s="219">
        <v>0</v>
      </c>
      <c r="T203" s="219">
        <v>1</v>
      </c>
      <c r="U203" s="219">
        <v>1</v>
      </c>
      <c r="V203" s="219">
        <v>1</v>
      </c>
      <c r="W203" s="219">
        <v>1</v>
      </c>
      <c r="X203" s="219">
        <v>1</v>
      </c>
      <c r="Y203" s="215">
        <v>800000000</v>
      </c>
      <c r="Z203" s="215">
        <v>300000000</v>
      </c>
      <c r="AA203" s="215">
        <v>300000000</v>
      </c>
      <c r="AB203" s="215">
        <v>100000000</v>
      </c>
      <c r="AC203" s="215">
        <v>100000000</v>
      </c>
    </row>
    <row r="204" spans="1:29" ht="121.5" customHeight="1" x14ac:dyDescent="0.2">
      <c r="A204" s="80"/>
      <c r="B204" s="85"/>
      <c r="I204" s="211" t="s">
        <v>141</v>
      </c>
      <c r="J204" s="211" t="s">
        <v>142</v>
      </c>
      <c r="K204" s="216" t="s">
        <v>2844</v>
      </c>
      <c r="L204" s="20" t="s">
        <v>1580</v>
      </c>
      <c r="M204" s="218">
        <v>5.1282051282051295</v>
      </c>
      <c r="N204" s="211" t="s">
        <v>2746</v>
      </c>
      <c r="O204" s="30" t="s">
        <v>2747</v>
      </c>
      <c r="P204" s="217"/>
      <c r="Q204" s="211" t="s">
        <v>3256</v>
      </c>
      <c r="R204" s="217" t="s">
        <v>655</v>
      </c>
      <c r="S204" s="219">
        <v>0</v>
      </c>
      <c r="T204" s="219">
        <v>0.4</v>
      </c>
      <c r="U204" s="219">
        <v>0.1</v>
      </c>
      <c r="V204" s="219">
        <v>0.2</v>
      </c>
      <c r="W204" s="219">
        <v>0.3</v>
      </c>
      <c r="X204" s="219">
        <v>0.4</v>
      </c>
      <c r="Y204" s="215">
        <v>3215352400</v>
      </c>
      <c r="Z204" s="215">
        <v>495000000</v>
      </c>
      <c r="AA204" s="215">
        <v>736000000</v>
      </c>
      <c r="AB204" s="215">
        <v>973080000</v>
      </c>
      <c r="AC204" s="215">
        <v>1011272400</v>
      </c>
    </row>
    <row r="205" spans="1:29" ht="108" customHeight="1" x14ac:dyDescent="0.2">
      <c r="A205" s="80"/>
      <c r="B205" s="85"/>
      <c r="I205" s="211" t="s">
        <v>143</v>
      </c>
      <c r="J205" s="211" t="s">
        <v>144</v>
      </c>
      <c r="K205" s="216" t="s">
        <v>3264</v>
      </c>
      <c r="L205" s="20" t="s">
        <v>1581</v>
      </c>
      <c r="M205" s="218">
        <v>7.6923076923076925</v>
      </c>
      <c r="N205" s="211" t="s">
        <v>2748</v>
      </c>
      <c r="O205" s="30" t="s">
        <v>2749</v>
      </c>
      <c r="P205" s="217" t="s">
        <v>1555</v>
      </c>
      <c r="Q205" s="211" t="s">
        <v>3256</v>
      </c>
      <c r="R205" s="217" t="s">
        <v>655</v>
      </c>
      <c r="S205" s="219">
        <v>0</v>
      </c>
      <c r="T205" s="219">
        <v>12</v>
      </c>
      <c r="U205" s="219">
        <v>0</v>
      </c>
      <c r="V205" s="219">
        <v>4</v>
      </c>
      <c r="W205" s="219">
        <v>8</v>
      </c>
      <c r="X205" s="219">
        <v>12</v>
      </c>
      <c r="Y205" s="215">
        <v>1288875000</v>
      </c>
      <c r="Z205" s="215">
        <v>602453125</v>
      </c>
      <c r="AA205" s="215">
        <v>191375000</v>
      </c>
      <c r="AB205" s="215">
        <v>200296875</v>
      </c>
      <c r="AC205" s="215">
        <v>294750000</v>
      </c>
    </row>
    <row r="206" spans="1:29" ht="67.5" customHeight="1" x14ac:dyDescent="0.2">
      <c r="A206" s="80"/>
      <c r="B206" s="82"/>
      <c r="I206" s="211" t="s">
        <v>145</v>
      </c>
      <c r="J206" s="211" t="s">
        <v>146</v>
      </c>
      <c r="K206" s="216" t="s">
        <v>3264</v>
      </c>
      <c r="L206" s="20" t="s">
        <v>1581</v>
      </c>
      <c r="M206" s="218">
        <v>9.615384615384615</v>
      </c>
      <c r="N206" s="211" t="s">
        <v>2750</v>
      </c>
      <c r="O206" s="30" t="s">
        <v>2751</v>
      </c>
      <c r="P206" s="217" t="s">
        <v>1555</v>
      </c>
      <c r="Q206" s="211" t="s">
        <v>3256</v>
      </c>
      <c r="R206" s="217" t="s">
        <v>655</v>
      </c>
      <c r="S206" s="219">
        <v>0</v>
      </c>
      <c r="T206" s="219">
        <v>8</v>
      </c>
      <c r="U206" s="219">
        <v>5</v>
      </c>
      <c r="V206" s="219">
        <v>6</v>
      </c>
      <c r="W206" s="219">
        <v>7</v>
      </c>
      <c r="X206" s="219">
        <v>8</v>
      </c>
      <c r="Y206" s="215">
        <v>275516563</v>
      </c>
      <c r="Z206" s="215">
        <v>166500000</v>
      </c>
      <c r="AA206" s="215">
        <v>45000000</v>
      </c>
      <c r="AB206" s="215">
        <v>20000000</v>
      </c>
      <c r="AC206" s="215">
        <v>44016563</v>
      </c>
    </row>
    <row r="207" spans="1:29" ht="67.5" customHeight="1" x14ac:dyDescent="0.2">
      <c r="A207" s="80"/>
      <c r="B207" s="82"/>
      <c r="I207" s="211" t="s">
        <v>147</v>
      </c>
      <c r="J207" s="211" t="s">
        <v>148</v>
      </c>
      <c r="K207" s="216" t="s">
        <v>3264</v>
      </c>
      <c r="L207" s="20" t="s">
        <v>1581</v>
      </c>
      <c r="M207" s="218">
        <v>8.9743589743589745</v>
      </c>
      <c r="N207" s="211" t="s">
        <v>2752</v>
      </c>
      <c r="O207" s="30" t="s">
        <v>2753</v>
      </c>
      <c r="P207" s="217" t="s">
        <v>1555</v>
      </c>
      <c r="Q207" s="211" t="s">
        <v>3256</v>
      </c>
      <c r="R207" s="217" t="s">
        <v>655</v>
      </c>
      <c r="S207" s="219">
        <v>0</v>
      </c>
      <c r="T207" s="219">
        <v>5</v>
      </c>
      <c r="U207" s="219">
        <v>5</v>
      </c>
      <c r="V207" s="219">
        <v>5</v>
      </c>
      <c r="W207" s="219">
        <v>5</v>
      </c>
      <c r="X207" s="219">
        <v>5</v>
      </c>
      <c r="Y207" s="215">
        <v>197500000</v>
      </c>
      <c r="Z207" s="215">
        <v>167500000</v>
      </c>
      <c r="AA207" s="215">
        <v>10000000</v>
      </c>
      <c r="AB207" s="215">
        <v>10000000</v>
      </c>
      <c r="AC207" s="215">
        <v>10000000</v>
      </c>
    </row>
    <row r="208" spans="1:29" ht="81" customHeight="1" x14ac:dyDescent="0.2">
      <c r="A208" s="80"/>
      <c r="B208" s="85"/>
      <c r="I208" s="211" t="s">
        <v>149</v>
      </c>
      <c r="J208" s="211" t="s">
        <v>150</v>
      </c>
      <c r="K208" s="216" t="s">
        <v>3264</v>
      </c>
      <c r="L208" s="20" t="s">
        <v>1581</v>
      </c>
      <c r="M208" s="218">
        <v>10.256410256410259</v>
      </c>
      <c r="N208" s="211" t="s">
        <v>2754</v>
      </c>
      <c r="O208" s="30" t="s">
        <v>2755</v>
      </c>
      <c r="P208" s="217" t="s">
        <v>1555</v>
      </c>
      <c r="Q208" s="211" t="s">
        <v>3256</v>
      </c>
      <c r="R208" s="217" t="s">
        <v>655</v>
      </c>
      <c r="S208" s="219">
        <v>0</v>
      </c>
      <c r="T208" s="219">
        <v>14</v>
      </c>
      <c r="U208" s="219">
        <v>6</v>
      </c>
      <c r="V208" s="219">
        <v>9</v>
      </c>
      <c r="W208" s="219">
        <v>12</v>
      </c>
      <c r="X208" s="219">
        <v>14</v>
      </c>
      <c r="Y208" s="215">
        <v>665714933</v>
      </c>
      <c r="Z208" s="215">
        <v>252500000</v>
      </c>
      <c r="AA208" s="215">
        <v>111375000</v>
      </c>
      <c r="AB208" s="215">
        <v>127089933</v>
      </c>
      <c r="AC208" s="215">
        <v>174750000</v>
      </c>
    </row>
    <row r="209" spans="1:29" ht="81" customHeight="1" x14ac:dyDescent="0.2">
      <c r="A209" s="80"/>
      <c r="B209" s="82"/>
      <c r="I209" s="211" t="s">
        <v>151</v>
      </c>
      <c r="J209" s="223" t="s">
        <v>152</v>
      </c>
      <c r="K209" s="216" t="s">
        <v>3264</v>
      </c>
      <c r="L209" s="20" t="s">
        <v>1581</v>
      </c>
      <c r="M209" s="218">
        <v>8.9743589743589745</v>
      </c>
      <c r="N209" s="211" t="s">
        <v>2756</v>
      </c>
      <c r="O209" s="30" t="s">
        <v>2757</v>
      </c>
      <c r="P209" s="217" t="s">
        <v>1555</v>
      </c>
      <c r="Q209" s="211" t="s">
        <v>3267</v>
      </c>
      <c r="R209" s="217" t="s">
        <v>1565</v>
      </c>
      <c r="S209" s="219">
        <v>0</v>
      </c>
      <c r="T209" s="219">
        <v>500000000</v>
      </c>
      <c r="U209" s="219">
        <v>0</v>
      </c>
      <c r="V209" s="219">
        <v>250000000</v>
      </c>
      <c r="W209" s="219">
        <v>400000000</v>
      </c>
      <c r="X209" s="219">
        <v>500000000</v>
      </c>
      <c r="Y209" s="215">
        <v>450375000</v>
      </c>
      <c r="Z209" s="215">
        <v>0</v>
      </c>
      <c r="AA209" s="215">
        <v>128375000</v>
      </c>
      <c r="AB209" s="215">
        <v>161250000</v>
      </c>
      <c r="AC209" s="215">
        <v>160750000</v>
      </c>
    </row>
    <row r="210" spans="1:29" ht="54" customHeight="1" x14ac:dyDescent="0.2">
      <c r="A210" s="80"/>
      <c r="B210" s="82"/>
      <c r="I210" s="211" t="s">
        <v>153</v>
      </c>
      <c r="J210" s="211" t="s">
        <v>154</v>
      </c>
      <c r="K210" s="216" t="s">
        <v>3264</v>
      </c>
      <c r="L210" s="20" t="s">
        <v>1581</v>
      </c>
      <c r="M210" s="218">
        <v>3.2051282051282057</v>
      </c>
      <c r="N210" s="211" t="s">
        <v>2758</v>
      </c>
      <c r="O210" s="30" t="s">
        <v>2759</v>
      </c>
      <c r="P210" s="217" t="s">
        <v>1555</v>
      </c>
      <c r="Q210" s="211" t="s">
        <v>3256</v>
      </c>
      <c r="R210" s="217" t="s">
        <v>655</v>
      </c>
      <c r="S210" s="219" t="s">
        <v>3268</v>
      </c>
      <c r="T210" s="219">
        <v>1</v>
      </c>
      <c r="U210" s="219">
        <v>1</v>
      </c>
      <c r="V210" s="219">
        <v>1</v>
      </c>
      <c r="W210" s="219">
        <v>1</v>
      </c>
      <c r="X210" s="219">
        <v>1</v>
      </c>
      <c r="Y210" s="215">
        <v>220000000</v>
      </c>
      <c r="Z210" s="215">
        <v>0</v>
      </c>
      <c r="AA210" s="215">
        <v>0</v>
      </c>
      <c r="AB210" s="215">
        <v>100000000</v>
      </c>
      <c r="AC210" s="215">
        <v>120000000</v>
      </c>
    </row>
    <row r="211" spans="1:29" ht="94.5" customHeight="1" x14ac:dyDescent="0.2">
      <c r="A211" s="80"/>
      <c r="B211" s="89"/>
      <c r="I211" s="211" t="s">
        <v>155</v>
      </c>
      <c r="J211" s="211" t="s">
        <v>156</v>
      </c>
      <c r="K211" s="216" t="s">
        <v>3264</v>
      </c>
      <c r="L211" s="20" t="s">
        <v>1582</v>
      </c>
      <c r="M211" s="218">
        <v>8.3333333333333321</v>
      </c>
      <c r="N211" s="211" t="s">
        <v>2760</v>
      </c>
      <c r="O211" s="30" t="s">
        <v>2761</v>
      </c>
      <c r="P211" s="217" t="s">
        <v>1555</v>
      </c>
      <c r="Q211" s="211" t="s">
        <v>3255</v>
      </c>
      <c r="R211" s="217" t="s">
        <v>655</v>
      </c>
      <c r="S211" s="219">
        <v>0</v>
      </c>
      <c r="T211" s="219">
        <v>1</v>
      </c>
      <c r="U211" s="219">
        <v>1</v>
      </c>
      <c r="V211" s="219">
        <v>1</v>
      </c>
      <c r="W211" s="219">
        <v>1</v>
      </c>
      <c r="X211" s="219">
        <v>1</v>
      </c>
      <c r="Y211" s="215">
        <v>498859280</v>
      </c>
      <c r="Z211" s="215">
        <v>0</v>
      </c>
      <c r="AA211" s="215">
        <v>498859280</v>
      </c>
      <c r="AB211" s="215">
        <v>0</v>
      </c>
      <c r="AC211" s="215">
        <v>0</v>
      </c>
    </row>
    <row r="212" spans="1:29" ht="40.5" customHeight="1" x14ac:dyDescent="0.2">
      <c r="A212" s="80"/>
      <c r="B212" s="81"/>
      <c r="I212" s="211" t="s">
        <v>157</v>
      </c>
      <c r="J212" s="211" t="s">
        <v>158</v>
      </c>
      <c r="K212" s="30" t="s">
        <v>3264</v>
      </c>
      <c r="L212" s="20" t="s">
        <v>1582</v>
      </c>
      <c r="M212" s="218">
        <v>8.3333333333333339</v>
      </c>
      <c r="N212" s="211" t="s">
        <v>2762</v>
      </c>
      <c r="O212" s="30" t="s">
        <v>2763</v>
      </c>
      <c r="P212" s="217" t="s">
        <v>1555</v>
      </c>
      <c r="Q212" s="211" t="s">
        <v>3255</v>
      </c>
      <c r="R212" s="217" t="s">
        <v>655</v>
      </c>
      <c r="S212" s="219">
        <v>0</v>
      </c>
      <c r="T212" s="219">
        <v>563</v>
      </c>
      <c r="U212" s="219">
        <v>0</v>
      </c>
      <c r="V212" s="219">
        <v>100</v>
      </c>
      <c r="W212" s="219">
        <v>300</v>
      </c>
      <c r="X212" s="219">
        <v>563</v>
      </c>
      <c r="Y212" s="215">
        <v>992000000</v>
      </c>
      <c r="Z212" s="215"/>
      <c r="AA212" s="215">
        <v>50000000</v>
      </c>
      <c r="AB212" s="215">
        <v>574250000</v>
      </c>
      <c r="AC212" s="215">
        <v>367750000</v>
      </c>
    </row>
    <row r="213" spans="1:29" ht="25.5" x14ac:dyDescent="0.2">
      <c r="A213" s="80"/>
      <c r="B213" s="83"/>
      <c r="I213" s="211" t="s">
        <v>159</v>
      </c>
      <c r="J213" s="211" t="s">
        <v>160</v>
      </c>
      <c r="K213" s="30"/>
      <c r="L213" s="20" t="s">
        <v>1582</v>
      </c>
      <c r="M213" s="218">
        <v>10.256410256410259</v>
      </c>
      <c r="N213" s="211"/>
      <c r="O213" s="30"/>
      <c r="P213" s="217"/>
      <c r="Q213" s="211"/>
      <c r="R213" s="217"/>
      <c r="S213" s="219"/>
      <c r="T213" s="219"/>
      <c r="U213" s="219"/>
      <c r="V213" s="219"/>
      <c r="W213" s="219"/>
      <c r="X213" s="219"/>
      <c r="Y213" s="215">
        <v>0</v>
      </c>
      <c r="Z213" s="215"/>
      <c r="AA213" s="215"/>
      <c r="AB213" s="215"/>
      <c r="AC213" s="215"/>
    </row>
    <row r="214" spans="1:29" ht="67.5" customHeight="1" x14ac:dyDescent="0.2">
      <c r="A214" s="80"/>
      <c r="B214" s="83"/>
      <c r="I214" s="211" t="s">
        <v>161</v>
      </c>
      <c r="J214" s="211" t="s">
        <v>162</v>
      </c>
      <c r="K214" s="30" t="s">
        <v>2845</v>
      </c>
      <c r="L214" s="20" t="s">
        <v>1583</v>
      </c>
      <c r="M214" s="218">
        <v>1.814516129032258</v>
      </c>
      <c r="N214" s="211" t="s">
        <v>2764</v>
      </c>
      <c r="O214" s="30" t="s">
        <v>2765</v>
      </c>
      <c r="P214" s="217" t="s">
        <v>1555</v>
      </c>
      <c r="Q214" s="211" t="s">
        <v>3255</v>
      </c>
      <c r="R214" s="217" t="s">
        <v>655</v>
      </c>
      <c r="S214" s="219">
        <v>0</v>
      </c>
      <c r="T214" s="219">
        <v>4</v>
      </c>
      <c r="U214" s="219">
        <v>1</v>
      </c>
      <c r="V214" s="219">
        <v>2</v>
      </c>
      <c r="W214" s="219">
        <v>3</v>
      </c>
      <c r="X214" s="219">
        <v>4</v>
      </c>
      <c r="Y214" s="215">
        <v>202781310</v>
      </c>
      <c r="Z214" s="215">
        <v>30000000</v>
      </c>
      <c r="AA214" s="215">
        <v>55900000</v>
      </c>
      <c r="AB214" s="215">
        <v>57577000</v>
      </c>
      <c r="AC214" s="215">
        <v>59304310</v>
      </c>
    </row>
    <row r="215" spans="1:29" ht="81" customHeight="1" x14ac:dyDescent="0.2">
      <c r="A215" s="80"/>
      <c r="B215" s="83"/>
      <c r="I215" s="211" t="s">
        <v>163</v>
      </c>
      <c r="J215" s="211" t="s">
        <v>164</v>
      </c>
      <c r="K215" s="30" t="s">
        <v>2845</v>
      </c>
      <c r="L215" s="20" t="s">
        <v>1583</v>
      </c>
      <c r="M215" s="218">
        <v>2.0161290322580645</v>
      </c>
      <c r="N215" s="211" t="s">
        <v>2766</v>
      </c>
      <c r="O215" s="30" t="s">
        <v>2767</v>
      </c>
      <c r="P215" s="217" t="s">
        <v>1555</v>
      </c>
      <c r="Q215" s="211" t="s">
        <v>3255</v>
      </c>
      <c r="R215" s="217" t="s">
        <v>655</v>
      </c>
      <c r="S215" s="219">
        <v>0</v>
      </c>
      <c r="T215" s="219">
        <v>4</v>
      </c>
      <c r="U215" s="219">
        <v>1</v>
      </c>
      <c r="V215" s="219">
        <v>2</v>
      </c>
      <c r="W215" s="219">
        <v>3</v>
      </c>
      <c r="X215" s="219">
        <v>4</v>
      </c>
      <c r="Y215" s="215">
        <v>202781310</v>
      </c>
      <c r="Z215" s="215">
        <v>30000000</v>
      </c>
      <c r="AA215" s="215">
        <v>55900000</v>
      </c>
      <c r="AB215" s="215">
        <v>57577000</v>
      </c>
      <c r="AC215" s="215">
        <v>59304310</v>
      </c>
    </row>
    <row r="216" spans="1:29" ht="94.5" customHeight="1" x14ac:dyDescent="0.2">
      <c r="A216" s="80"/>
      <c r="B216" s="83"/>
      <c r="I216" s="211" t="s">
        <v>165</v>
      </c>
      <c r="J216" s="211" t="s">
        <v>166</v>
      </c>
      <c r="K216" s="222" t="s">
        <v>2846</v>
      </c>
      <c r="L216" s="20" t="s">
        <v>1584</v>
      </c>
      <c r="M216" s="218">
        <v>0.20161290322580647</v>
      </c>
      <c r="N216" s="211" t="s">
        <v>2768</v>
      </c>
      <c r="O216" s="30" t="s">
        <v>2769</v>
      </c>
      <c r="P216" s="217" t="s">
        <v>1555</v>
      </c>
      <c r="Q216" s="211" t="s">
        <v>3256</v>
      </c>
      <c r="R216" s="217" t="s">
        <v>655</v>
      </c>
      <c r="S216" s="219">
        <v>1</v>
      </c>
      <c r="T216" s="219">
        <v>1</v>
      </c>
      <c r="U216" s="219">
        <v>1</v>
      </c>
      <c r="V216" s="219">
        <v>1</v>
      </c>
      <c r="W216" s="219">
        <v>1</v>
      </c>
      <c r="X216" s="219">
        <v>1</v>
      </c>
      <c r="Y216" s="215">
        <v>350000000</v>
      </c>
      <c r="Z216" s="215">
        <v>50000000</v>
      </c>
      <c r="AA216" s="215">
        <v>50000000</v>
      </c>
      <c r="AB216" s="215">
        <v>150000000</v>
      </c>
      <c r="AC216" s="215">
        <v>100000000</v>
      </c>
    </row>
    <row r="217" spans="1:29" ht="54" customHeight="1" x14ac:dyDescent="0.2">
      <c r="A217" s="80"/>
      <c r="B217" s="80"/>
      <c r="I217" s="211" t="s">
        <v>167</v>
      </c>
      <c r="J217" s="211" t="s">
        <v>168</v>
      </c>
      <c r="K217" s="30" t="s">
        <v>2846</v>
      </c>
      <c r="L217" s="20" t="s">
        <v>1584</v>
      </c>
      <c r="M217" s="221">
        <v>0.40322580645161293</v>
      </c>
      <c r="N217" s="211" t="s">
        <v>2770</v>
      </c>
      <c r="O217" s="30" t="s">
        <v>2771</v>
      </c>
      <c r="P217" s="217" t="s">
        <v>1555</v>
      </c>
      <c r="Q217" s="211" t="s">
        <v>3255</v>
      </c>
      <c r="R217" s="217" t="s">
        <v>655</v>
      </c>
      <c r="S217" s="219">
        <v>5</v>
      </c>
      <c r="T217" s="219">
        <v>9</v>
      </c>
      <c r="U217" s="219">
        <v>5</v>
      </c>
      <c r="V217" s="219">
        <v>6</v>
      </c>
      <c r="W217" s="219">
        <v>8</v>
      </c>
      <c r="X217" s="219">
        <v>9</v>
      </c>
      <c r="Y217" s="215">
        <v>190000000</v>
      </c>
      <c r="Z217" s="215">
        <v>0</v>
      </c>
      <c r="AA217" s="215">
        <v>50000000</v>
      </c>
      <c r="AB217" s="215">
        <v>40000000</v>
      </c>
      <c r="AC217" s="215">
        <v>100000000</v>
      </c>
    </row>
    <row r="218" spans="1:29" ht="25.5" x14ac:dyDescent="0.2">
      <c r="A218" s="80"/>
      <c r="B218" s="80"/>
      <c r="I218" s="211" t="s">
        <v>169</v>
      </c>
      <c r="J218" s="211" t="s">
        <v>170</v>
      </c>
      <c r="K218" s="30" t="s">
        <v>2846</v>
      </c>
      <c r="L218" s="20" t="s">
        <v>1584</v>
      </c>
      <c r="M218" s="221">
        <v>0.60483870967741937</v>
      </c>
      <c r="N218" s="211" t="s">
        <v>2772</v>
      </c>
      <c r="O218" s="30" t="s">
        <v>2773</v>
      </c>
      <c r="P218" s="217" t="s">
        <v>1555</v>
      </c>
      <c r="Q218" s="211" t="s">
        <v>3256</v>
      </c>
      <c r="R218" s="217" t="s">
        <v>655</v>
      </c>
      <c r="S218" s="219">
        <v>1</v>
      </c>
      <c r="T218" s="219">
        <v>1</v>
      </c>
      <c r="U218" s="219">
        <v>1</v>
      </c>
      <c r="V218" s="219">
        <v>1</v>
      </c>
      <c r="W218" s="219">
        <v>1</v>
      </c>
      <c r="X218" s="219">
        <v>1</v>
      </c>
      <c r="Y218" s="215">
        <v>250000000</v>
      </c>
      <c r="Z218" s="215">
        <v>80000000</v>
      </c>
      <c r="AA218" s="215">
        <v>50000000</v>
      </c>
      <c r="AB218" s="215">
        <v>40000000</v>
      </c>
      <c r="AC218" s="215">
        <v>80000000</v>
      </c>
    </row>
    <row r="219" spans="1:29" ht="81" customHeight="1" x14ac:dyDescent="0.2">
      <c r="A219" s="80"/>
      <c r="B219" s="85"/>
      <c r="I219" s="211" t="s">
        <v>171</v>
      </c>
      <c r="J219" s="211" t="s">
        <v>172</v>
      </c>
      <c r="K219" s="30" t="s">
        <v>2846</v>
      </c>
      <c r="L219" s="20" t="s">
        <v>1584</v>
      </c>
      <c r="M219" s="218">
        <v>0.80645161290322587</v>
      </c>
      <c r="N219" s="211" t="s">
        <v>2774</v>
      </c>
      <c r="O219" s="30" t="s">
        <v>2775</v>
      </c>
      <c r="P219" s="217" t="s">
        <v>1555</v>
      </c>
      <c r="Q219" s="211" t="s">
        <v>3255</v>
      </c>
      <c r="R219" s="217" t="s">
        <v>655</v>
      </c>
      <c r="S219" s="219">
        <v>0</v>
      </c>
      <c r="T219" s="219">
        <v>3</v>
      </c>
      <c r="U219" s="219">
        <v>1</v>
      </c>
      <c r="V219" s="219">
        <v>1</v>
      </c>
      <c r="W219" s="219">
        <v>2</v>
      </c>
      <c r="X219" s="219">
        <v>3</v>
      </c>
      <c r="Y219" s="215">
        <v>476362550</v>
      </c>
      <c r="Z219" s="215">
        <v>40000000</v>
      </c>
      <c r="AA219" s="215">
        <v>100000000</v>
      </c>
      <c r="AB219" s="215">
        <v>150000000</v>
      </c>
      <c r="AC219" s="215">
        <v>186362550</v>
      </c>
    </row>
    <row r="220" spans="1:29" ht="67.5" customHeight="1" x14ac:dyDescent="0.2">
      <c r="A220" s="80"/>
      <c r="B220" s="83"/>
      <c r="I220" s="211" t="s">
        <v>173</v>
      </c>
      <c r="J220" s="211" t="s">
        <v>174</v>
      </c>
      <c r="K220" s="30" t="s">
        <v>2846</v>
      </c>
      <c r="L220" s="20" t="s">
        <v>1584</v>
      </c>
      <c r="M220" s="218">
        <v>1.0080645161290323</v>
      </c>
      <c r="N220" s="211" t="s">
        <v>2776</v>
      </c>
      <c r="O220" s="30" t="s">
        <v>2777</v>
      </c>
      <c r="P220" s="217" t="s">
        <v>1555</v>
      </c>
      <c r="Q220" s="211" t="s">
        <v>3255</v>
      </c>
      <c r="R220" s="217" t="s">
        <v>655</v>
      </c>
      <c r="S220" s="219">
        <v>0</v>
      </c>
      <c r="T220" s="219">
        <v>200</v>
      </c>
      <c r="U220" s="219">
        <v>50</v>
      </c>
      <c r="V220" s="219">
        <v>100</v>
      </c>
      <c r="W220" s="219">
        <v>150</v>
      </c>
      <c r="X220" s="219">
        <v>200</v>
      </c>
      <c r="Y220" s="215">
        <v>580000000</v>
      </c>
      <c r="Z220" s="215">
        <v>130000000</v>
      </c>
      <c r="AA220" s="215">
        <v>150000000</v>
      </c>
      <c r="AB220" s="215">
        <v>150000000</v>
      </c>
      <c r="AC220" s="215">
        <v>150000000</v>
      </c>
    </row>
    <row r="221" spans="1:29" ht="40.5" customHeight="1" x14ac:dyDescent="0.2">
      <c r="A221" s="80"/>
      <c r="B221" s="83"/>
      <c r="I221" s="211" t="s">
        <v>175</v>
      </c>
      <c r="J221" s="211" t="s">
        <v>176</v>
      </c>
      <c r="K221" s="30" t="s">
        <v>2846</v>
      </c>
      <c r="L221" s="20" t="s">
        <v>1584</v>
      </c>
      <c r="M221" s="218">
        <v>1.2096774193548387</v>
      </c>
      <c r="N221" s="211" t="s">
        <v>2778</v>
      </c>
      <c r="O221" s="30" t="s">
        <v>2779</v>
      </c>
      <c r="P221" s="217" t="s">
        <v>1555</v>
      </c>
      <c r="Q221" s="211" t="s">
        <v>3255</v>
      </c>
      <c r="R221" s="217" t="s">
        <v>655</v>
      </c>
      <c r="S221" s="219">
        <v>0.6</v>
      </c>
      <c r="T221" s="219">
        <v>1</v>
      </c>
      <c r="U221" s="219">
        <v>0.65</v>
      </c>
      <c r="V221" s="219">
        <v>0.8</v>
      </c>
      <c r="W221" s="219">
        <v>0.9</v>
      </c>
      <c r="X221" s="219">
        <v>1</v>
      </c>
      <c r="Y221" s="215">
        <v>222085000</v>
      </c>
      <c r="Z221" s="215">
        <v>50000000</v>
      </c>
      <c r="AA221" s="215">
        <v>69500000</v>
      </c>
      <c r="AB221" s="215">
        <v>52585000</v>
      </c>
      <c r="AC221" s="215">
        <v>50000000</v>
      </c>
    </row>
    <row r="222" spans="1:29" ht="67.5" customHeight="1" x14ac:dyDescent="0.2">
      <c r="A222" s="80"/>
      <c r="B222" s="83"/>
      <c r="I222" s="211" t="s">
        <v>177</v>
      </c>
      <c r="J222" s="211" t="s">
        <v>178</v>
      </c>
      <c r="K222" s="30" t="s">
        <v>2846</v>
      </c>
      <c r="L222" s="20" t="s">
        <v>1584</v>
      </c>
      <c r="M222" s="218">
        <v>1.411290322580645</v>
      </c>
      <c r="N222" s="211" t="s">
        <v>2780</v>
      </c>
      <c r="O222" s="30" t="s">
        <v>2781</v>
      </c>
      <c r="P222" s="217" t="s">
        <v>1555</v>
      </c>
      <c r="Q222" s="211" t="s">
        <v>3255</v>
      </c>
      <c r="R222" s="217" t="s">
        <v>655</v>
      </c>
      <c r="S222" s="219">
        <v>0</v>
      </c>
      <c r="T222" s="219">
        <v>1</v>
      </c>
      <c r="U222" s="219">
        <v>0</v>
      </c>
      <c r="V222" s="219" t="s">
        <v>1987</v>
      </c>
      <c r="W222" s="219">
        <v>1</v>
      </c>
      <c r="X222" s="219">
        <v>1</v>
      </c>
      <c r="Y222" s="215">
        <v>90000000</v>
      </c>
      <c r="Z222" s="215">
        <v>0</v>
      </c>
      <c r="AA222" s="215">
        <v>50000000</v>
      </c>
      <c r="AB222" s="215">
        <v>40000000</v>
      </c>
      <c r="AC222" s="215">
        <v>0</v>
      </c>
    </row>
    <row r="223" spans="1:29" ht="94.5" customHeight="1" x14ac:dyDescent="0.2">
      <c r="A223" s="80"/>
      <c r="B223" s="83"/>
      <c r="I223" s="211" t="s">
        <v>179</v>
      </c>
      <c r="J223" s="211" t="s">
        <v>180</v>
      </c>
      <c r="K223" s="30" t="s">
        <v>2846</v>
      </c>
      <c r="L223" s="20" t="s">
        <v>1584</v>
      </c>
      <c r="M223" s="218">
        <v>1.6129032258064517</v>
      </c>
      <c r="N223" s="211" t="s">
        <v>2782</v>
      </c>
      <c r="O223" s="30" t="s">
        <v>2783</v>
      </c>
      <c r="P223" s="217" t="s">
        <v>1555</v>
      </c>
      <c r="Q223" s="211" t="s">
        <v>3255</v>
      </c>
      <c r="R223" s="217" t="s">
        <v>655</v>
      </c>
      <c r="S223" s="219">
        <v>0.95</v>
      </c>
      <c r="T223" s="219">
        <v>1</v>
      </c>
      <c r="U223" s="219">
        <v>0.96</v>
      </c>
      <c r="V223" s="219">
        <v>0.97</v>
      </c>
      <c r="W223" s="219">
        <v>0.98</v>
      </c>
      <c r="X223" s="219">
        <v>1</v>
      </c>
      <c r="Y223" s="215">
        <v>870000000</v>
      </c>
      <c r="Z223" s="215">
        <v>300000000</v>
      </c>
      <c r="AA223" s="215">
        <v>250000000</v>
      </c>
      <c r="AB223" s="215">
        <v>170000000</v>
      </c>
      <c r="AC223" s="215">
        <v>150000000</v>
      </c>
    </row>
    <row r="224" spans="1:29" ht="40.5" customHeight="1" x14ac:dyDescent="0.2">
      <c r="A224" s="80"/>
      <c r="B224" s="80"/>
      <c r="I224" s="211" t="s">
        <v>181</v>
      </c>
      <c r="J224" s="211" t="s">
        <v>182</v>
      </c>
      <c r="K224" s="30" t="s">
        <v>3258</v>
      </c>
      <c r="L224" s="20" t="s">
        <v>1585</v>
      </c>
      <c r="M224" s="218">
        <v>2.2177419354838714</v>
      </c>
      <c r="N224" s="211" t="s">
        <v>2784</v>
      </c>
      <c r="O224" s="30" t="s">
        <v>2785</v>
      </c>
      <c r="P224" s="217" t="s">
        <v>1555</v>
      </c>
      <c r="Q224" s="211" t="s">
        <v>3255</v>
      </c>
      <c r="R224" s="217" t="s">
        <v>655</v>
      </c>
      <c r="S224" s="219">
        <v>2</v>
      </c>
      <c r="T224" s="219">
        <v>8</v>
      </c>
      <c r="U224" s="219">
        <v>2</v>
      </c>
      <c r="V224" s="219">
        <v>4</v>
      </c>
      <c r="W224" s="219">
        <v>6</v>
      </c>
      <c r="X224" s="219">
        <v>8</v>
      </c>
      <c r="Y224" s="215">
        <v>34000000</v>
      </c>
      <c r="Z224" s="215">
        <v>7500000</v>
      </c>
      <c r="AA224" s="215">
        <v>8500000</v>
      </c>
      <c r="AB224" s="215">
        <v>9000000</v>
      </c>
      <c r="AC224" s="215">
        <v>9000000</v>
      </c>
    </row>
    <row r="225" spans="1:29" ht="121.5" customHeight="1" x14ac:dyDescent="0.2">
      <c r="A225" s="80"/>
      <c r="B225" s="80"/>
      <c r="I225" s="211" t="s">
        <v>183</v>
      </c>
      <c r="J225" s="211" t="s">
        <v>184</v>
      </c>
      <c r="K225" s="30" t="s">
        <v>3258</v>
      </c>
      <c r="L225" s="20" t="s">
        <v>1585</v>
      </c>
      <c r="M225" s="218">
        <v>2.4193548387096775</v>
      </c>
      <c r="N225" s="211" t="s">
        <v>2786</v>
      </c>
      <c r="O225" s="30" t="s">
        <v>2787</v>
      </c>
      <c r="P225" s="217" t="s">
        <v>1555</v>
      </c>
      <c r="Q225" s="211" t="s">
        <v>3255</v>
      </c>
      <c r="R225" s="217" t="s">
        <v>655</v>
      </c>
      <c r="S225" s="219">
        <v>2</v>
      </c>
      <c r="T225" s="219">
        <v>6</v>
      </c>
      <c r="U225" s="219">
        <v>0</v>
      </c>
      <c r="V225" s="219">
        <v>2</v>
      </c>
      <c r="W225" s="219">
        <v>4</v>
      </c>
      <c r="X225" s="219">
        <v>6</v>
      </c>
      <c r="Y225" s="215">
        <v>9000000</v>
      </c>
      <c r="Z225" s="215">
        <v>0</v>
      </c>
      <c r="AA225" s="215">
        <v>3000000</v>
      </c>
      <c r="AB225" s="215">
        <v>3000000</v>
      </c>
      <c r="AC225" s="215">
        <v>3000000</v>
      </c>
    </row>
    <row r="226" spans="1:29" ht="148.5" customHeight="1" x14ac:dyDescent="0.2">
      <c r="A226" s="80"/>
      <c r="B226" s="80"/>
      <c r="I226" s="211" t="s">
        <v>185</v>
      </c>
      <c r="J226" s="211" t="s">
        <v>186</v>
      </c>
      <c r="K226" s="30" t="s">
        <v>3258</v>
      </c>
      <c r="L226" s="20" t="s">
        <v>1585</v>
      </c>
      <c r="M226" s="221">
        <v>6.0483870967741948</v>
      </c>
      <c r="N226" s="211" t="s">
        <v>1920</v>
      </c>
      <c r="O226" s="30" t="s">
        <v>1921</v>
      </c>
      <c r="P226" s="217" t="s">
        <v>1555</v>
      </c>
      <c r="Q226" s="211" t="s">
        <v>3255</v>
      </c>
      <c r="R226" s="217" t="s">
        <v>655</v>
      </c>
      <c r="S226" s="219">
        <v>0.5</v>
      </c>
      <c r="T226" s="219">
        <v>100</v>
      </c>
      <c r="U226" s="219">
        <v>50</v>
      </c>
      <c r="V226" s="219">
        <v>70</v>
      </c>
      <c r="W226" s="219">
        <v>90</v>
      </c>
      <c r="X226" s="219">
        <v>100</v>
      </c>
      <c r="Y226" s="215">
        <v>70000000</v>
      </c>
      <c r="Z226" s="215">
        <v>20000000</v>
      </c>
      <c r="AA226" s="215">
        <v>15000000</v>
      </c>
      <c r="AB226" s="215">
        <v>15000000</v>
      </c>
      <c r="AC226" s="215">
        <v>20000000</v>
      </c>
    </row>
    <row r="227" spans="1:29" ht="94.5" customHeight="1" x14ac:dyDescent="0.2">
      <c r="A227" s="80"/>
      <c r="B227" s="80"/>
      <c r="I227" s="211" t="s">
        <v>187</v>
      </c>
      <c r="J227" s="211" t="s">
        <v>188</v>
      </c>
      <c r="K227" s="216" t="s">
        <v>2847</v>
      </c>
      <c r="L227" s="20" t="s">
        <v>1586</v>
      </c>
      <c r="M227" s="221">
        <v>2.82258064516129</v>
      </c>
      <c r="N227" s="211" t="s">
        <v>1922</v>
      </c>
      <c r="O227" s="30" t="s">
        <v>1923</v>
      </c>
      <c r="P227" s="217" t="s">
        <v>1555</v>
      </c>
      <c r="Q227" s="211" t="s">
        <v>3256</v>
      </c>
      <c r="R227" s="217" t="s">
        <v>655</v>
      </c>
      <c r="S227" s="219">
        <v>0</v>
      </c>
      <c r="T227" s="219">
        <v>100</v>
      </c>
      <c r="U227" s="219">
        <v>10</v>
      </c>
      <c r="V227" s="219">
        <v>50</v>
      </c>
      <c r="W227" s="219">
        <v>75</v>
      </c>
      <c r="X227" s="219">
        <v>100</v>
      </c>
      <c r="Y227" s="215">
        <v>113700000</v>
      </c>
      <c r="Z227" s="215">
        <v>38700000</v>
      </c>
      <c r="AA227" s="215">
        <v>35000000</v>
      </c>
      <c r="AB227" s="215">
        <v>40000000</v>
      </c>
      <c r="AC227" s="215">
        <v>0</v>
      </c>
    </row>
    <row r="228" spans="1:29" ht="202.5" customHeight="1" x14ac:dyDescent="0.2">
      <c r="A228" s="80"/>
      <c r="B228" s="82"/>
      <c r="I228" s="211" t="s">
        <v>189</v>
      </c>
      <c r="J228" s="211" t="s">
        <v>190</v>
      </c>
      <c r="K228" s="216" t="s">
        <v>2847</v>
      </c>
      <c r="L228" s="20" t="s">
        <v>1586</v>
      </c>
      <c r="M228" s="218">
        <v>3.0241935483870974</v>
      </c>
      <c r="N228" s="211" t="s">
        <v>1924</v>
      </c>
      <c r="O228" s="30" t="s">
        <v>1925</v>
      </c>
      <c r="P228" s="217" t="s">
        <v>1555</v>
      </c>
      <c r="Q228" s="211" t="s">
        <v>3255</v>
      </c>
      <c r="R228" s="217" t="s">
        <v>655</v>
      </c>
      <c r="S228" s="219">
        <v>29</v>
      </c>
      <c r="T228" s="219">
        <v>30</v>
      </c>
      <c r="U228" s="219">
        <v>15</v>
      </c>
      <c r="V228" s="219">
        <v>15</v>
      </c>
      <c r="W228" s="219">
        <v>0</v>
      </c>
      <c r="X228" s="219">
        <v>30</v>
      </c>
      <c r="Y228" s="215">
        <v>34860000</v>
      </c>
      <c r="Z228" s="215">
        <v>16860000</v>
      </c>
      <c r="AA228" s="215">
        <v>18000000</v>
      </c>
      <c r="AB228" s="215">
        <v>0</v>
      </c>
      <c r="AC228" s="215">
        <v>0</v>
      </c>
    </row>
    <row r="229" spans="1:29" ht="121.5" customHeight="1" x14ac:dyDescent="0.2">
      <c r="A229" s="80"/>
      <c r="B229" s="82"/>
      <c r="I229" s="211" t="s">
        <v>191</v>
      </c>
      <c r="J229" s="211" t="s">
        <v>192</v>
      </c>
      <c r="K229" s="216" t="s">
        <v>2847</v>
      </c>
      <c r="L229" s="20" t="s">
        <v>1586</v>
      </c>
      <c r="M229" s="218">
        <v>3.2258064516129035</v>
      </c>
      <c r="N229" s="211" t="s">
        <v>1926</v>
      </c>
      <c r="O229" s="30" t="s">
        <v>1927</v>
      </c>
      <c r="P229" s="217" t="s">
        <v>1555</v>
      </c>
      <c r="Q229" s="211" t="s">
        <v>3256</v>
      </c>
      <c r="R229" s="217" t="s">
        <v>655</v>
      </c>
      <c r="S229" s="219">
        <v>200</v>
      </c>
      <c r="T229" s="219">
        <v>800</v>
      </c>
      <c r="U229" s="219">
        <v>250</v>
      </c>
      <c r="V229" s="219">
        <v>500</v>
      </c>
      <c r="W229" s="219">
        <v>700</v>
      </c>
      <c r="X229" s="219">
        <v>800</v>
      </c>
      <c r="Y229" s="215">
        <v>201440000</v>
      </c>
      <c r="Z229" s="215">
        <v>94440000</v>
      </c>
      <c r="AA229" s="215">
        <v>47000000</v>
      </c>
      <c r="AB229" s="215">
        <v>60000000</v>
      </c>
      <c r="AC229" s="215">
        <v>0</v>
      </c>
    </row>
    <row r="230" spans="1:29" ht="40.5" customHeight="1" x14ac:dyDescent="0.2">
      <c r="A230" s="80"/>
      <c r="B230" s="82"/>
      <c r="I230" s="211" t="s">
        <v>193</v>
      </c>
      <c r="J230" s="211" t="s">
        <v>194</v>
      </c>
      <c r="K230" s="216" t="s">
        <v>2847</v>
      </c>
      <c r="L230" s="20" t="s">
        <v>1586</v>
      </c>
      <c r="M230" s="218">
        <v>3.42741935483871</v>
      </c>
      <c r="N230" s="211" t="s">
        <v>1928</v>
      </c>
      <c r="O230" s="30" t="s">
        <v>1928</v>
      </c>
      <c r="P230" s="217" t="s">
        <v>1555</v>
      </c>
      <c r="Q230" s="211" t="s">
        <v>3256</v>
      </c>
      <c r="R230" s="217" t="s">
        <v>655</v>
      </c>
      <c r="S230" s="219">
        <v>0</v>
      </c>
      <c r="T230" s="219">
        <v>1</v>
      </c>
      <c r="U230" s="219">
        <v>0</v>
      </c>
      <c r="V230" s="219">
        <v>0</v>
      </c>
      <c r="W230" s="219">
        <v>0</v>
      </c>
      <c r="X230" s="219">
        <v>1</v>
      </c>
      <c r="Y230" s="215">
        <v>100000000</v>
      </c>
      <c r="Z230" s="215">
        <v>0</v>
      </c>
      <c r="AA230" s="215">
        <v>0</v>
      </c>
      <c r="AB230" s="215"/>
      <c r="AC230" s="215">
        <v>100000000</v>
      </c>
    </row>
    <row r="231" spans="1:29" ht="54" customHeight="1" x14ac:dyDescent="0.2">
      <c r="A231" s="80"/>
      <c r="B231" s="89"/>
      <c r="I231" s="211" t="s">
        <v>195</v>
      </c>
      <c r="J231" s="211" t="s">
        <v>196</v>
      </c>
      <c r="K231" s="216" t="s">
        <v>3264</v>
      </c>
      <c r="L231" s="20" t="s">
        <v>1587</v>
      </c>
      <c r="M231" s="218">
        <v>2.620967741935484</v>
      </c>
      <c r="N231" s="211" t="s">
        <v>1929</v>
      </c>
      <c r="O231" s="30" t="s">
        <v>1930</v>
      </c>
      <c r="P231" s="217" t="s">
        <v>1555</v>
      </c>
      <c r="Q231" s="211" t="s">
        <v>3255</v>
      </c>
      <c r="R231" s="217" t="s">
        <v>655</v>
      </c>
      <c r="S231" s="219">
        <v>0</v>
      </c>
      <c r="T231" s="219">
        <v>1</v>
      </c>
      <c r="U231" s="219">
        <v>1</v>
      </c>
      <c r="V231" s="219">
        <v>1</v>
      </c>
      <c r="W231" s="219">
        <v>1</v>
      </c>
      <c r="X231" s="219">
        <v>1</v>
      </c>
      <c r="Y231" s="215">
        <v>5000000</v>
      </c>
      <c r="Z231" s="215">
        <v>0</v>
      </c>
      <c r="AA231" s="215">
        <v>5000000</v>
      </c>
      <c r="AB231" s="215">
        <v>0</v>
      </c>
      <c r="AC231" s="215">
        <v>0</v>
      </c>
    </row>
    <row r="232" spans="1:29" ht="67.5" customHeight="1" x14ac:dyDescent="0.2">
      <c r="A232" s="80"/>
      <c r="B232" s="88"/>
      <c r="I232" s="211" t="s">
        <v>197</v>
      </c>
      <c r="J232" s="211" t="s">
        <v>198</v>
      </c>
      <c r="K232" s="216" t="s">
        <v>3264</v>
      </c>
      <c r="L232" s="20" t="s">
        <v>1587</v>
      </c>
      <c r="M232" s="218">
        <v>3.830645161290323</v>
      </c>
      <c r="N232" s="211" t="s">
        <v>1931</v>
      </c>
      <c r="O232" s="30" t="s">
        <v>1932</v>
      </c>
      <c r="P232" s="217" t="s">
        <v>1555</v>
      </c>
      <c r="Q232" s="211" t="s">
        <v>3255</v>
      </c>
      <c r="R232" s="217" t="s">
        <v>655</v>
      </c>
      <c r="S232" s="219">
        <v>0</v>
      </c>
      <c r="T232" s="219">
        <v>1</v>
      </c>
      <c r="U232" s="219">
        <v>0</v>
      </c>
      <c r="V232" s="219">
        <v>1</v>
      </c>
      <c r="W232" s="219">
        <v>1</v>
      </c>
      <c r="X232" s="219">
        <v>1</v>
      </c>
      <c r="Y232" s="215">
        <v>80000000</v>
      </c>
      <c r="Z232" s="215">
        <v>0</v>
      </c>
      <c r="AA232" s="215">
        <v>80000000</v>
      </c>
      <c r="AB232" s="215">
        <v>0</v>
      </c>
      <c r="AC232" s="215">
        <v>0</v>
      </c>
    </row>
    <row r="233" spans="1:29" ht="67.5" customHeight="1" x14ac:dyDescent="0.2">
      <c r="A233" s="80"/>
      <c r="B233" s="80"/>
      <c r="I233" s="211" t="s">
        <v>199</v>
      </c>
      <c r="J233" s="211" t="s">
        <v>200</v>
      </c>
      <c r="K233" s="216" t="s">
        <v>3264</v>
      </c>
      <c r="L233" s="20" t="s">
        <v>1588</v>
      </c>
      <c r="M233" s="218">
        <v>5.6451612903225801</v>
      </c>
      <c r="N233" s="211" t="s">
        <v>1933</v>
      </c>
      <c r="O233" s="30" t="s">
        <v>1934</v>
      </c>
      <c r="P233" s="217" t="s">
        <v>1555</v>
      </c>
      <c r="Q233" s="211" t="s">
        <v>3255</v>
      </c>
      <c r="R233" s="217" t="s">
        <v>655</v>
      </c>
      <c r="S233" s="219">
        <v>0</v>
      </c>
      <c r="T233" s="219">
        <v>21</v>
      </c>
      <c r="U233" s="219">
        <v>4</v>
      </c>
      <c r="V233" s="219">
        <v>9</v>
      </c>
      <c r="W233" s="219">
        <v>15</v>
      </c>
      <c r="X233" s="219">
        <v>21</v>
      </c>
      <c r="Y233" s="215">
        <v>120000000</v>
      </c>
      <c r="Z233" s="215">
        <v>0</v>
      </c>
      <c r="AA233" s="215">
        <v>40000000</v>
      </c>
      <c r="AB233" s="215">
        <v>40000000</v>
      </c>
      <c r="AC233" s="215">
        <v>40000000</v>
      </c>
    </row>
    <row r="234" spans="1:29" ht="67.5" customHeight="1" x14ac:dyDescent="0.2">
      <c r="A234" s="80"/>
      <c r="B234" s="88"/>
      <c r="I234" s="211" t="s">
        <v>201</v>
      </c>
      <c r="J234" s="211" t="s">
        <v>202</v>
      </c>
      <c r="K234" s="216" t="s">
        <v>3264</v>
      </c>
      <c r="L234" s="20" t="s">
        <v>1588</v>
      </c>
      <c r="M234" s="218">
        <v>5.8467741935483879</v>
      </c>
      <c r="N234" s="211" t="s">
        <v>1935</v>
      </c>
      <c r="O234" s="30" t="s">
        <v>1936</v>
      </c>
      <c r="P234" s="217" t="s">
        <v>1555</v>
      </c>
      <c r="Q234" s="211" t="s">
        <v>3255</v>
      </c>
      <c r="R234" s="217" t="s">
        <v>655</v>
      </c>
      <c r="S234" s="219">
        <v>1</v>
      </c>
      <c r="T234" s="219">
        <v>11</v>
      </c>
      <c r="U234" s="219">
        <v>2</v>
      </c>
      <c r="V234" s="219">
        <v>4</v>
      </c>
      <c r="W234" s="219">
        <v>7</v>
      </c>
      <c r="X234" s="219">
        <v>11</v>
      </c>
      <c r="Y234" s="215">
        <v>130000000</v>
      </c>
      <c r="Z234" s="215">
        <v>0</v>
      </c>
      <c r="AA234" s="215">
        <v>40000000</v>
      </c>
      <c r="AB234" s="215">
        <v>40000000</v>
      </c>
      <c r="AC234" s="215">
        <v>50000000</v>
      </c>
    </row>
    <row r="235" spans="1:29" ht="40.5" customHeight="1" x14ac:dyDescent="0.2">
      <c r="A235" s="80"/>
      <c r="B235" s="88"/>
      <c r="I235" s="211" t="s">
        <v>203</v>
      </c>
      <c r="J235" s="211" t="s">
        <v>204</v>
      </c>
      <c r="K235" s="216" t="s">
        <v>3264</v>
      </c>
      <c r="L235" s="20" t="s">
        <v>1588</v>
      </c>
      <c r="M235" s="218">
        <v>6.25</v>
      </c>
      <c r="N235" s="211" t="s">
        <v>1937</v>
      </c>
      <c r="O235" s="30" t="s">
        <v>1938</v>
      </c>
      <c r="P235" s="217" t="s">
        <v>1555</v>
      </c>
      <c r="Q235" s="211" t="s">
        <v>3255</v>
      </c>
      <c r="R235" s="217" t="s">
        <v>655</v>
      </c>
      <c r="S235" s="219">
        <v>0</v>
      </c>
      <c r="T235" s="219">
        <v>450</v>
      </c>
      <c r="U235" s="219">
        <v>80</v>
      </c>
      <c r="V235" s="219">
        <v>180</v>
      </c>
      <c r="W235" s="219">
        <v>315</v>
      </c>
      <c r="X235" s="219">
        <v>450</v>
      </c>
      <c r="Y235" s="215">
        <v>15000000</v>
      </c>
      <c r="Z235" s="215"/>
      <c r="AA235" s="215">
        <v>5000000</v>
      </c>
      <c r="AB235" s="215">
        <v>5000000</v>
      </c>
      <c r="AC235" s="215">
        <v>5000000</v>
      </c>
    </row>
    <row r="236" spans="1:29" ht="67.5" customHeight="1" x14ac:dyDescent="0.2">
      <c r="A236" s="80"/>
      <c r="B236" s="88"/>
      <c r="I236" s="211" t="s">
        <v>205</v>
      </c>
      <c r="J236" s="211" t="s">
        <v>206</v>
      </c>
      <c r="K236" s="216" t="s">
        <v>3269</v>
      </c>
      <c r="L236" s="20" t="s">
        <v>1589</v>
      </c>
      <c r="M236" s="218">
        <v>5.241935483870968</v>
      </c>
      <c r="N236" s="211" t="s">
        <v>1939</v>
      </c>
      <c r="O236" s="30" t="s">
        <v>1940</v>
      </c>
      <c r="P236" s="217" t="s">
        <v>1555</v>
      </c>
      <c r="Q236" s="211" t="s">
        <v>3256</v>
      </c>
      <c r="R236" s="217" t="s">
        <v>655</v>
      </c>
      <c r="S236" s="219">
        <v>1</v>
      </c>
      <c r="T236" s="219">
        <v>100</v>
      </c>
      <c r="U236" s="219">
        <v>100</v>
      </c>
      <c r="V236" s="219">
        <v>100</v>
      </c>
      <c r="W236" s="219">
        <v>100</v>
      </c>
      <c r="X236" s="219">
        <v>100</v>
      </c>
      <c r="Y236" s="215">
        <v>74200000</v>
      </c>
      <c r="Z236" s="215">
        <v>17200000</v>
      </c>
      <c r="AA236" s="215">
        <v>18000000</v>
      </c>
      <c r="AB236" s="215">
        <v>19000000</v>
      </c>
      <c r="AC236" s="215">
        <v>20000000</v>
      </c>
    </row>
    <row r="237" spans="1:29" ht="54" customHeight="1" x14ac:dyDescent="0.2">
      <c r="A237" s="80"/>
      <c r="B237" s="88"/>
      <c r="I237" s="211" t="s">
        <v>207</v>
      </c>
      <c r="J237" s="211" t="s">
        <v>208</v>
      </c>
      <c r="K237" s="216" t="s">
        <v>3269</v>
      </c>
      <c r="L237" s="20" t="s">
        <v>1589</v>
      </c>
      <c r="M237" s="218">
        <v>5.443548387096774</v>
      </c>
      <c r="N237" s="211" t="s">
        <v>1941</v>
      </c>
      <c r="O237" s="30" t="s">
        <v>1942</v>
      </c>
      <c r="P237" s="217" t="s">
        <v>1555</v>
      </c>
      <c r="Q237" s="211" t="s">
        <v>3256</v>
      </c>
      <c r="R237" s="217" t="s">
        <v>655</v>
      </c>
      <c r="S237" s="219" t="s">
        <v>3270</v>
      </c>
      <c r="T237" s="219">
        <v>100</v>
      </c>
      <c r="U237" s="219">
        <v>100</v>
      </c>
      <c r="V237" s="219">
        <v>100</v>
      </c>
      <c r="W237" s="219">
        <v>100</v>
      </c>
      <c r="X237" s="219">
        <v>100</v>
      </c>
      <c r="Y237" s="215">
        <v>38000000</v>
      </c>
      <c r="Z237" s="215">
        <v>8000000</v>
      </c>
      <c r="AA237" s="215">
        <v>9000000</v>
      </c>
      <c r="AB237" s="215">
        <v>10000000</v>
      </c>
      <c r="AC237" s="215">
        <v>11000000</v>
      </c>
    </row>
    <row r="238" spans="1:29" ht="148.5" customHeight="1" x14ac:dyDescent="0.2">
      <c r="A238" s="80"/>
      <c r="B238" s="80"/>
      <c r="I238" s="211" t="s">
        <v>209</v>
      </c>
      <c r="J238" s="211" t="s">
        <v>210</v>
      </c>
      <c r="K238" s="216" t="s">
        <v>3262</v>
      </c>
      <c r="L238" s="20" t="s">
        <v>1590</v>
      </c>
      <c r="M238" s="218">
        <v>3.629032258064516</v>
      </c>
      <c r="N238" s="211" t="s">
        <v>1943</v>
      </c>
      <c r="O238" s="30" t="s">
        <v>1944</v>
      </c>
      <c r="P238" s="217" t="s">
        <v>1550</v>
      </c>
      <c r="Q238" s="211" t="s">
        <v>3255</v>
      </c>
      <c r="R238" s="217" t="s">
        <v>655</v>
      </c>
      <c r="S238" s="219">
        <v>3</v>
      </c>
      <c r="T238" s="219">
        <v>5</v>
      </c>
      <c r="U238" s="219"/>
      <c r="V238" s="219"/>
      <c r="W238" s="219">
        <v>2</v>
      </c>
      <c r="X238" s="219">
        <v>5</v>
      </c>
      <c r="Y238" s="215">
        <v>80000000</v>
      </c>
      <c r="Z238" s="215">
        <v>0</v>
      </c>
      <c r="AA238" s="215">
        <v>0</v>
      </c>
      <c r="AB238" s="215">
        <v>40000000</v>
      </c>
      <c r="AC238" s="215">
        <v>40000000</v>
      </c>
    </row>
    <row r="239" spans="1:29" ht="175.5" customHeight="1" x14ac:dyDescent="0.2">
      <c r="A239" s="80"/>
      <c r="B239" s="82"/>
      <c r="I239" s="211" t="s">
        <v>211</v>
      </c>
      <c r="J239" s="211" t="s">
        <v>212</v>
      </c>
      <c r="K239" s="216" t="s">
        <v>3262</v>
      </c>
      <c r="L239" s="20" t="s">
        <v>1590</v>
      </c>
      <c r="M239" s="218">
        <v>4.637096774193548</v>
      </c>
      <c r="N239" s="211" t="s">
        <v>1945</v>
      </c>
      <c r="O239" s="30" t="s">
        <v>1946</v>
      </c>
      <c r="P239" s="217" t="s">
        <v>1550</v>
      </c>
      <c r="Q239" s="211" t="s">
        <v>3255</v>
      </c>
      <c r="R239" s="217" t="s">
        <v>655</v>
      </c>
      <c r="S239" s="219">
        <v>0</v>
      </c>
      <c r="T239" s="219">
        <v>3</v>
      </c>
      <c r="U239" s="219">
        <v>1</v>
      </c>
      <c r="V239" s="219">
        <v>2</v>
      </c>
      <c r="W239" s="219">
        <v>2.5</v>
      </c>
      <c r="X239" s="219">
        <v>3</v>
      </c>
      <c r="Y239" s="215">
        <v>2870543840</v>
      </c>
      <c r="Z239" s="215">
        <v>789357631</v>
      </c>
      <c r="AA239" s="215">
        <v>1042244231</v>
      </c>
      <c r="AB239" s="215">
        <v>373554302</v>
      </c>
      <c r="AC239" s="215">
        <v>665387676</v>
      </c>
    </row>
    <row r="240" spans="1:29" ht="121.5" customHeight="1" x14ac:dyDescent="0.2">
      <c r="A240" s="80"/>
      <c r="B240" s="85"/>
      <c r="I240" s="211" t="s">
        <v>213</v>
      </c>
      <c r="J240" s="211" t="s">
        <v>214</v>
      </c>
      <c r="K240" s="216" t="s">
        <v>3262</v>
      </c>
      <c r="L240" s="20" t="s">
        <v>1590</v>
      </c>
      <c r="M240" s="218">
        <v>4.838709677419355</v>
      </c>
      <c r="N240" s="211" t="s">
        <v>1947</v>
      </c>
      <c r="O240" s="30" t="s">
        <v>1948</v>
      </c>
      <c r="P240" s="217" t="s">
        <v>1550</v>
      </c>
      <c r="Q240" s="211" t="s">
        <v>3256</v>
      </c>
      <c r="R240" s="217" t="s">
        <v>655</v>
      </c>
      <c r="S240" s="219">
        <v>0</v>
      </c>
      <c r="T240" s="219">
        <v>2</v>
      </c>
      <c r="U240" s="219"/>
      <c r="V240" s="219"/>
      <c r="W240" s="219">
        <v>1</v>
      </c>
      <c r="X240" s="219">
        <v>2</v>
      </c>
      <c r="Y240" s="215">
        <v>688949520</v>
      </c>
      <c r="Z240" s="215"/>
      <c r="AA240" s="215"/>
      <c r="AB240" s="215">
        <v>339384000</v>
      </c>
      <c r="AC240" s="215">
        <v>349565520</v>
      </c>
    </row>
    <row r="241" spans="1:29" ht="121.5" customHeight="1" x14ac:dyDescent="0.2">
      <c r="A241" s="80"/>
      <c r="B241" s="85"/>
      <c r="I241" s="211" t="s">
        <v>215</v>
      </c>
      <c r="J241" s="211" t="s">
        <v>216</v>
      </c>
      <c r="K241" s="216" t="s">
        <v>3262</v>
      </c>
      <c r="L241" s="20" t="s">
        <v>1590</v>
      </c>
      <c r="M241" s="218">
        <v>5.040322580645161</v>
      </c>
      <c r="N241" s="211" t="s">
        <v>1949</v>
      </c>
      <c r="O241" s="30" t="s">
        <v>1950</v>
      </c>
      <c r="P241" s="217" t="s">
        <v>1550</v>
      </c>
      <c r="Q241" s="211" t="s">
        <v>3255</v>
      </c>
      <c r="R241" s="217" t="s">
        <v>655</v>
      </c>
      <c r="S241" s="219">
        <v>151</v>
      </c>
      <c r="T241" s="219">
        <v>164</v>
      </c>
      <c r="U241" s="219">
        <v>41</v>
      </c>
      <c r="V241" s="219">
        <v>82</v>
      </c>
      <c r="W241" s="219">
        <v>123</v>
      </c>
      <c r="X241" s="219">
        <v>164</v>
      </c>
      <c r="Y241" s="215">
        <v>2000000000</v>
      </c>
      <c r="Z241" s="215">
        <v>500000000</v>
      </c>
      <c r="AA241" s="215">
        <v>500000000</v>
      </c>
      <c r="AB241" s="215">
        <v>500000000</v>
      </c>
      <c r="AC241" s="215">
        <v>500000000</v>
      </c>
    </row>
    <row r="242" spans="1:29" ht="121.5" customHeight="1" x14ac:dyDescent="0.2">
      <c r="A242" s="80"/>
      <c r="B242" s="82"/>
      <c r="I242" s="211" t="s">
        <v>217</v>
      </c>
      <c r="J242" s="211" t="s">
        <v>218</v>
      </c>
      <c r="K242" s="216" t="s">
        <v>3262</v>
      </c>
      <c r="L242" s="20" t="s">
        <v>1590</v>
      </c>
      <c r="M242" s="218">
        <v>4.032258064516129</v>
      </c>
      <c r="N242" s="211" t="s">
        <v>1951</v>
      </c>
      <c r="O242" s="30" t="s">
        <v>1952</v>
      </c>
      <c r="P242" s="217" t="s">
        <v>1550</v>
      </c>
      <c r="Q242" s="211" t="s">
        <v>3255</v>
      </c>
      <c r="R242" s="217" t="s">
        <v>655</v>
      </c>
      <c r="S242" s="219">
        <v>0</v>
      </c>
      <c r="T242" s="219">
        <v>9</v>
      </c>
      <c r="U242" s="219">
        <v>0</v>
      </c>
      <c r="V242" s="219">
        <v>7</v>
      </c>
      <c r="W242" s="219">
        <v>2</v>
      </c>
      <c r="X242" s="219"/>
      <c r="Y242" s="215">
        <v>400000000</v>
      </c>
      <c r="Z242" s="215">
        <v>0</v>
      </c>
      <c r="AA242" s="215">
        <v>300000000</v>
      </c>
      <c r="AB242" s="215">
        <v>100000000</v>
      </c>
      <c r="AC242" s="215">
        <v>0</v>
      </c>
    </row>
    <row r="243" spans="1:29" ht="81" customHeight="1" x14ac:dyDescent="0.2">
      <c r="A243" s="80"/>
      <c r="B243" s="85"/>
      <c r="I243" s="211" t="s">
        <v>219</v>
      </c>
      <c r="J243" s="211" t="s">
        <v>220</v>
      </c>
      <c r="K243" s="216" t="s">
        <v>3260</v>
      </c>
      <c r="L243" s="20" t="s">
        <v>1591</v>
      </c>
      <c r="M243" s="218">
        <v>4.2338709677419351</v>
      </c>
      <c r="N243" s="211" t="s">
        <v>1953</v>
      </c>
      <c r="O243" s="30" t="s">
        <v>1954</v>
      </c>
      <c r="P243" s="217" t="s">
        <v>1555</v>
      </c>
      <c r="Q243" s="211" t="s">
        <v>3256</v>
      </c>
      <c r="R243" s="217" t="s">
        <v>655</v>
      </c>
      <c r="S243" s="219">
        <v>1</v>
      </c>
      <c r="T243" s="219">
        <v>100</v>
      </c>
      <c r="U243" s="219">
        <v>100</v>
      </c>
      <c r="V243" s="219">
        <v>100</v>
      </c>
      <c r="W243" s="219">
        <v>100</v>
      </c>
      <c r="X243" s="219">
        <v>100</v>
      </c>
      <c r="Y243" s="215">
        <v>80000000</v>
      </c>
      <c r="Z243" s="215">
        <v>0</v>
      </c>
      <c r="AA243" s="215">
        <v>40000000</v>
      </c>
      <c r="AB243" s="215">
        <v>20000000</v>
      </c>
      <c r="AC243" s="215">
        <v>20000000</v>
      </c>
    </row>
    <row r="244" spans="1:29" ht="67.5" customHeight="1" x14ac:dyDescent="0.2">
      <c r="A244" s="80"/>
      <c r="B244" s="82"/>
      <c r="I244" s="211" t="s">
        <v>221</v>
      </c>
      <c r="J244" s="211" t="s">
        <v>222</v>
      </c>
      <c r="K244" s="216" t="s">
        <v>3260</v>
      </c>
      <c r="L244" s="20" t="s">
        <v>1591</v>
      </c>
      <c r="M244" s="218">
        <v>4.4354838709677429</v>
      </c>
      <c r="N244" s="211" t="s">
        <v>1955</v>
      </c>
      <c r="O244" s="30" t="s">
        <v>1956</v>
      </c>
      <c r="P244" s="217" t="s">
        <v>1560</v>
      </c>
      <c r="Q244" s="211" t="s">
        <v>3256</v>
      </c>
      <c r="R244" s="217" t="s">
        <v>655</v>
      </c>
      <c r="S244" s="219">
        <v>1</v>
      </c>
      <c r="T244" s="219">
        <v>100</v>
      </c>
      <c r="U244" s="219">
        <v>100</v>
      </c>
      <c r="V244" s="219">
        <v>100</v>
      </c>
      <c r="W244" s="219">
        <v>100</v>
      </c>
      <c r="X244" s="219">
        <v>100</v>
      </c>
      <c r="Y244" s="215">
        <v>30000000</v>
      </c>
      <c r="Z244" s="215">
        <v>0</v>
      </c>
      <c r="AA244" s="215">
        <v>10000000</v>
      </c>
      <c r="AB244" s="215">
        <v>10000000</v>
      </c>
      <c r="AC244" s="215">
        <v>10000000</v>
      </c>
    </row>
    <row r="245" spans="1:29" ht="40.5" customHeight="1" x14ac:dyDescent="0.2">
      <c r="A245" s="80"/>
      <c r="B245" s="81"/>
      <c r="I245" s="211" t="s">
        <v>223</v>
      </c>
      <c r="J245" s="211" t="s">
        <v>224</v>
      </c>
      <c r="K245" s="216" t="s">
        <v>2028</v>
      </c>
      <c r="L245" s="20" t="s">
        <v>1592</v>
      </c>
      <c r="M245" s="218">
        <v>15.151515151515154</v>
      </c>
      <c r="N245" s="211" t="s">
        <v>1957</v>
      </c>
      <c r="O245" s="30" t="s">
        <v>1958</v>
      </c>
      <c r="P245" s="217"/>
      <c r="Q245" s="211" t="s">
        <v>3255</v>
      </c>
      <c r="R245" s="217" t="s">
        <v>655</v>
      </c>
      <c r="S245" s="219"/>
      <c r="T245" s="219">
        <v>58</v>
      </c>
      <c r="U245" s="219">
        <v>10</v>
      </c>
      <c r="V245" s="219">
        <v>26</v>
      </c>
      <c r="W245" s="219">
        <v>42</v>
      </c>
      <c r="X245" s="219">
        <v>58</v>
      </c>
      <c r="Y245" s="215">
        <v>140000000</v>
      </c>
      <c r="Z245" s="215">
        <v>35000000</v>
      </c>
      <c r="AA245" s="215">
        <v>35000000</v>
      </c>
      <c r="AB245" s="215">
        <v>35000000</v>
      </c>
      <c r="AC245" s="215">
        <v>35000000</v>
      </c>
    </row>
    <row r="246" spans="1:29" ht="148.5" customHeight="1" x14ac:dyDescent="0.2">
      <c r="A246" s="80"/>
      <c r="B246" s="81"/>
      <c r="I246" s="211" t="s">
        <v>225</v>
      </c>
      <c r="J246" s="211" t="s">
        <v>226</v>
      </c>
      <c r="K246" s="216" t="s">
        <v>3264</v>
      </c>
      <c r="L246" s="20" t="s">
        <v>1593</v>
      </c>
      <c r="M246" s="218">
        <v>16.666666666666671</v>
      </c>
      <c r="N246" s="211" t="s">
        <v>1959</v>
      </c>
      <c r="O246" s="30" t="s">
        <v>1960</v>
      </c>
      <c r="P246" s="217" t="s">
        <v>1555</v>
      </c>
      <c r="Q246" s="211" t="s">
        <v>3255</v>
      </c>
      <c r="R246" s="217" t="s">
        <v>655</v>
      </c>
      <c r="S246" s="219">
        <v>0</v>
      </c>
      <c r="T246" s="219">
        <v>42</v>
      </c>
      <c r="U246" s="219">
        <v>12</v>
      </c>
      <c r="V246" s="219">
        <v>22</v>
      </c>
      <c r="W246" s="219">
        <v>32</v>
      </c>
      <c r="X246" s="219">
        <v>42</v>
      </c>
      <c r="Y246" s="215">
        <v>20000000</v>
      </c>
      <c r="Z246" s="215">
        <v>5000000</v>
      </c>
      <c r="AA246" s="215">
        <v>5000000</v>
      </c>
      <c r="AB246" s="215">
        <v>5000000</v>
      </c>
      <c r="AC246" s="215">
        <v>5000000</v>
      </c>
    </row>
    <row r="247" spans="1:29" ht="67.5" customHeight="1" x14ac:dyDescent="0.2">
      <c r="A247" s="80"/>
      <c r="B247" s="88"/>
      <c r="I247" s="211" t="s">
        <v>227</v>
      </c>
      <c r="J247" s="211" t="s">
        <v>228</v>
      </c>
      <c r="K247" s="216" t="s">
        <v>2847</v>
      </c>
      <c r="L247" s="20" t="s">
        <v>1594</v>
      </c>
      <c r="M247" s="218">
        <v>3.0303030303030298</v>
      </c>
      <c r="N247" s="211" t="s">
        <v>1961</v>
      </c>
      <c r="O247" s="30" t="s">
        <v>1962</v>
      </c>
      <c r="P247" s="217" t="s">
        <v>1984</v>
      </c>
      <c r="Q247" s="211" t="s">
        <v>3256</v>
      </c>
      <c r="R247" s="217" t="s">
        <v>655</v>
      </c>
      <c r="S247" s="219">
        <v>42</v>
      </c>
      <c r="T247" s="219">
        <v>42</v>
      </c>
      <c r="U247" s="219">
        <v>42</v>
      </c>
      <c r="V247" s="219">
        <v>42</v>
      </c>
      <c r="W247" s="219">
        <v>42</v>
      </c>
      <c r="X247" s="219">
        <v>42</v>
      </c>
      <c r="Y247" s="215">
        <v>875947176</v>
      </c>
      <c r="Z247" s="215">
        <v>238512386</v>
      </c>
      <c r="AA247" s="215">
        <v>210467757</v>
      </c>
      <c r="AB247" s="215">
        <v>206781790</v>
      </c>
      <c r="AC247" s="215">
        <v>220185243</v>
      </c>
    </row>
    <row r="248" spans="1:29" ht="54" customHeight="1" x14ac:dyDescent="0.2">
      <c r="A248" s="80"/>
      <c r="B248" s="80"/>
      <c r="I248" s="211" t="s">
        <v>229</v>
      </c>
      <c r="J248" s="211" t="s">
        <v>230</v>
      </c>
      <c r="K248" s="216" t="s">
        <v>2847</v>
      </c>
      <c r="L248" s="20" t="s">
        <v>1594</v>
      </c>
      <c r="M248" s="218">
        <v>1.5151515151515149</v>
      </c>
      <c r="N248" s="211" t="s">
        <v>1963</v>
      </c>
      <c r="O248" s="30" t="s">
        <v>1962</v>
      </c>
      <c r="P248" s="217" t="s">
        <v>1984</v>
      </c>
      <c r="Q248" s="211" t="s">
        <v>3256</v>
      </c>
      <c r="R248" s="217" t="s">
        <v>655</v>
      </c>
      <c r="S248" s="219">
        <v>42</v>
      </c>
      <c r="T248" s="219">
        <v>42</v>
      </c>
      <c r="U248" s="219">
        <v>42</v>
      </c>
      <c r="V248" s="219">
        <v>42</v>
      </c>
      <c r="W248" s="219">
        <v>42</v>
      </c>
      <c r="X248" s="219">
        <v>42</v>
      </c>
      <c r="Y248" s="215">
        <v>875947176</v>
      </c>
      <c r="Z248" s="215">
        <v>238512386</v>
      </c>
      <c r="AA248" s="215">
        <v>210467757</v>
      </c>
      <c r="AB248" s="215">
        <v>206781790</v>
      </c>
      <c r="AC248" s="215">
        <v>220185243</v>
      </c>
    </row>
    <row r="249" spans="1:29" ht="54" customHeight="1" x14ac:dyDescent="0.2">
      <c r="A249" s="80"/>
      <c r="B249" s="80"/>
      <c r="I249" s="211" t="s">
        <v>231</v>
      </c>
      <c r="J249" s="211" t="s">
        <v>232</v>
      </c>
      <c r="K249" s="216" t="s">
        <v>2847</v>
      </c>
      <c r="L249" s="20" t="s">
        <v>1594</v>
      </c>
      <c r="M249" s="218">
        <v>4.5454545454545459</v>
      </c>
      <c r="N249" s="211" t="s">
        <v>1963</v>
      </c>
      <c r="O249" s="30" t="s">
        <v>1962</v>
      </c>
      <c r="P249" s="217" t="s">
        <v>1555</v>
      </c>
      <c r="Q249" s="211" t="s">
        <v>3256</v>
      </c>
      <c r="R249" s="217" t="s">
        <v>655</v>
      </c>
      <c r="S249" s="219">
        <v>42</v>
      </c>
      <c r="T249" s="219">
        <v>42</v>
      </c>
      <c r="U249" s="219">
        <v>42</v>
      </c>
      <c r="V249" s="219">
        <v>42</v>
      </c>
      <c r="W249" s="219">
        <v>42</v>
      </c>
      <c r="X249" s="219">
        <v>42</v>
      </c>
      <c r="Y249" s="215">
        <v>875947176</v>
      </c>
      <c r="Z249" s="215">
        <v>238512386</v>
      </c>
      <c r="AA249" s="215">
        <v>210467757</v>
      </c>
      <c r="AB249" s="215">
        <v>206781789</v>
      </c>
      <c r="AC249" s="215">
        <v>220185244</v>
      </c>
    </row>
    <row r="250" spans="1:29" ht="81" customHeight="1" x14ac:dyDescent="0.2">
      <c r="A250" s="80"/>
      <c r="B250" s="80"/>
      <c r="I250" s="211" t="s">
        <v>233</v>
      </c>
      <c r="J250" s="211" t="s">
        <v>234</v>
      </c>
      <c r="K250" s="216" t="s">
        <v>2847</v>
      </c>
      <c r="L250" s="20" t="s">
        <v>1594</v>
      </c>
      <c r="M250" s="218">
        <v>6.0606060606060597</v>
      </c>
      <c r="N250" s="211" t="s">
        <v>1964</v>
      </c>
      <c r="O250" s="30" t="s">
        <v>1965</v>
      </c>
      <c r="P250" s="217" t="s">
        <v>1555</v>
      </c>
      <c r="Q250" s="211" t="s">
        <v>3256</v>
      </c>
      <c r="R250" s="217" t="s">
        <v>655</v>
      </c>
      <c r="S250" s="219">
        <v>100</v>
      </c>
      <c r="T250" s="219">
        <v>100</v>
      </c>
      <c r="U250" s="219">
        <v>100</v>
      </c>
      <c r="V250" s="219">
        <v>100</v>
      </c>
      <c r="W250" s="219">
        <v>100</v>
      </c>
      <c r="X250" s="219">
        <v>100</v>
      </c>
      <c r="Y250" s="215">
        <v>1074446485</v>
      </c>
      <c r="Z250" s="215">
        <v>292561928</v>
      </c>
      <c r="AA250" s="215">
        <v>258162076</v>
      </c>
      <c r="AB250" s="215">
        <v>253640828</v>
      </c>
      <c r="AC250" s="215">
        <v>270081653</v>
      </c>
    </row>
    <row r="251" spans="1:29" ht="81" customHeight="1" x14ac:dyDescent="0.2">
      <c r="A251" s="80"/>
      <c r="B251" s="80"/>
      <c r="I251" s="211" t="s">
        <v>235</v>
      </c>
      <c r="J251" s="211" t="s">
        <v>236</v>
      </c>
      <c r="K251" s="216" t="s">
        <v>2847</v>
      </c>
      <c r="L251" s="20" t="s">
        <v>1594</v>
      </c>
      <c r="M251" s="218">
        <v>10.606060606060606</v>
      </c>
      <c r="N251" s="211" t="s">
        <v>1966</v>
      </c>
      <c r="O251" s="30" t="s">
        <v>1967</v>
      </c>
      <c r="P251" s="217" t="s">
        <v>1555</v>
      </c>
      <c r="Q251" s="211" t="s">
        <v>3256</v>
      </c>
      <c r="R251" s="217" t="s">
        <v>655</v>
      </c>
      <c r="S251" s="219">
        <v>100</v>
      </c>
      <c r="T251" s="219">
        <v>100</v>
      </c>
      <c r="U251" s="219">
        <v>100</v>
      </c>
      <c r="V251" s="219">
        <v>100</v>
      </c>
      <c r="W251" s="219">
        <v>100</v>
      </c>
      <c r="X251" s="219">
        <v>100</v>
      </c>
      <c r="Y251" s="215">
        <v>3305289395</v>
      </c>
      <c r="Z251" s="215">
        <v>900000000</v>
      </c>
      <c r="AA251" s="215">
        <v>794176709</v>
      </c>
      <c r="AB251" s="215">
        <v>780268121</v>
      </c>
      <c r="AC251" s="215">
        <v>830844565</v>
      </c>
    </row>
    <row r="252" spans="1:29" ht="38.25" x14ac:dyDescent="0.2">
      <c r="A252" s="80"/>
      <c r="B252" s="80"/>
      <c r="I252" s="211" t="s">
        <v>237</v>
      </c>
      <c r="J252" s="211" t="s">
        <v>238</v>
      </c>
      <c r="K252" s="216" t="s">
        <v>2847</v>
      </c>
      <c r="L252" s="20" t="s">
        <v>1594</v>
      </c>
      <c r="M252" s="218">
        <v>9.0909090909090917</v>
      </c>
      <c r="N252" s="211" t="s">
        <v>1968</v>
      </c>
      <c r="O252" s="30" t="s">
        <v>1969</v>
      </c>
      <c r="P252" s="217" t="s">
        <v>1985</v>
      </c>
      <c r="Q252" s="211" t="s">
        <v>3255</v>
      </c>
      <c r="R252" s="217" t="s">
        <v>655</v>
      </c>
      <c r="S252" s="219">
        <v>0</v>
      </c>
      <c r="T252" s="219">
        <v>7</v>
      </c>
      <c r="U252" s="219">
        <v>4</v>
      </c>
      <c r="V252" s="219">
        <v>5</v>
      </c>
      <c r="W252" s="219">
        <v>7</v>
      </c>
      <c r="X252" s="219">
        <v>7</v>
      </c>
      <c r="Y252" s="215">
        <v>40000000</v>
      </c>
      <c r="Z252" s="215">
        <v>10000000</v>
      </c>
      <c r="AA252" s="215">
        <v>10000000</v>
      </c>
      <c r="AB252" s="215">
        <v>10000000</v>
      </c>
      <c r="AC252" s="215">
        <v>10000000</v>
      </c>
    </row>
    <row r="253" spans="1:29" ht="67.5" customHeight="1" x14ac:dyDescent="0.2">
      <c r="A253" s="80"/>
      <c r="B253" s="80"/>
      <c r="I253" s="211" t="s">
        <v>239</v>
      </c>
      <c r="J253" s="211" t="s">
        <v>240</v>
      </c>
      <c r="K253" s="216" t="s">
        <v>2847</v>
      </c>
      <c r="L253" s="20" t="s">
        <v>1594</v>
      </c>
      <c r="M253" s="218">
        <v>13.636363636363637</v>
      </c>
      <c r="N253" s="211" t="s">
        <v>1970</v>
      </c>
      <c r="O253" s="30" t="s">
        <v>1971</v>
      </c>
      <c r="P253" s="217" t="s">
        <v>1985</v>
      </c>
      <c r="Q253" s="211" t="s">
        <v>3255</v>
      </c>
      <c r="R253" s="217" t="s">
        <v>655</v>
      </c>
      <c r="S253" s="219">
        <v>0</v>
      </c>
      <c r="T253" s="219">
        <v>5</v>
      </c>
      <c r="U253" s="219">
        <v>0</v>
      </c>
      <c r="V253" s="219">
        <v>2</v>
      </c>
      <c r="W253" s="219">
        <v>5</v>
      </c>
      <c r="X253" s="219">
        <v>5</v>
      </c>
      <c r="Y253" s="215">
        <v>10000000</v>
      </c>
      <c r="Z253" s="215">
        <v>0</v>
      </c>
      <c r="AA253" s="215">
        <v>4000000</v>
      </c>
      <c r="AB253" s="215">
        <v>3000000</v>
      </c>
      <c r="AC253" s="215">
        <v>3000000</v>
      </c>
    </row>
    <row r="254" spans="1:29" ht="67.5" customHeight="1" x14ac:dyDescent="0.2">
      <c r="A254" s="80"/>
      <c r="B254" s="80"/>
      <c r="I254" s="211" t="s">
        <v>241</v>
      </c>
      <c r="J254" s="211" t="s">
        <v>242</v>
      </c>
      <c r="K254" s="216" t="s">
        <v>2847</v>
      </c>
      <c r="L254" s="20" t="s">
        <v>1594</v>
      </c>
      <c r="M254" s="218">
        <v>12.121212121212119</v>
      </c>
      <c r="N254" s="211" t="s">
        <v>1972</v>
      </c>
      <c r="O254" s="30" t="s">
        <v>1973</v>
      </c>
      <c r="P254" s="217" t="s">
        <v>1985</v>
      </c>
      <c r="Q254" s="211" t="s">
        <v>3256</v>
      </c>
      <c r="R254" s="217" t="s">
        <v>655</v>
      </c>
      <c r="S254" s="219">
        <v>0</v>
      </c>
      <c r="T254" s="219">
        <v>42</v>
      </c>
      <c r="U254" s="219">
        <v>42</v>
      </c>
      <c r="V254" s="219">
        <v>42</v>
      </c>
      <c r="W254" s="219">
        <v>42</v>
      </c>
      <c r="X254" s="219">
        <v>42</v>
      </c>
      <c r="Y254" s="215">
        <v>50000000</v>
      </c>
      <c r="Z254" s="215">
        <v>0</v>
      </c>
      <c r="AA254" s="215">
        <v>50000000</v>
      </c>
      <c r="AB254" s="215">
        <v>0</v>
      </c>
      <c r="AC254" s="215">
        <v>0</v>
      </c>
    </row>
    <row r="255" spans="1:29" ht="54" x14ac:dyDescent="0.2">
      <c r="A255" s="80"/>
      <c r="B255" s="80"/>
      <c r="I255" s="211" t="s">
        <v>243</v>
      </c>
      <c r="J255" s="211" t="s">
        <v>244</v>
      </c>
      <c r="K255" s="216" t="s">
        <v>3265</v>
      </c>
      <c r="L255" s="20" t="s">
        <v>1594</v>
      </c>
      <c r="M255" s="218">
        <v>7.575757575757577</v>
      </c>
      <c r="N255" s="211" t="s">
        <v>1974</v>
      </c>
      <c r="O255" s="30" t="s">
        <v>1975</v>
      </c>
      <c r="P255" s="217" t="s">
        <v>1557</v>
      </c>
      <c r="Q255" s="211" t="s">
        <v>3255</v>
      </c>
      <c r="R255" s="217" t="s">
        <v>655</v>
      </c>
      <c r="S255" s="219">
        <v>0</v>
      </c>
      <c r="T255" s="219">
        <v>92</v>
      </c>
      <c r="U255" s="219">
        <v>0</v>
      </c>
      <c r="V255" s="219">
        <v>18</v>
      </c>
      <c r="W255" s="219">
        <v>32</v>
      </c>
      <c r="X255" s="219">
        <v>42</v>
      </c>
      <c r="Y255" s="215">
        <v>30000000</v>
      </c>
      <c r="Z255" s="215"/>
      <c r="AA255" s="215">
        <v>15000000</v>
      </c>
      <c r="AB255" s="215">
        <v>10000000</v>
      </c>
      <c r="AC255" s="215">
        <v>5000000</v>
      </c>
    </row>
    <row r="256" spans="1:29" ht="67.5" customHeight="1" x14ac:dyDescent="0.2">
      <c r="A256" s="80"/>
      <c r="B256" s="80"/>
      <c r="I256" s="211" t="s">
        <v>245</v>
      </c>
      <c r="J256" s="211" t="s">
        <v>246</v>
      </c>
      <c r="K256" s="216" t="s">
        <v>2028</v>
      </c>
      <c r="L256" s="20" t="s">
        <v>1592</v>
      </c>
      <c r="M256" s="218">
        <v>22.222222222222225</v>
      </c>
      <c r="N256" s="211" t="s">
        <v>1976</v>
      </c>
      <c r="O256" s="30" t="s">
        <v>1977</v>
      </c>
      <c r="P256" s="217"/>
      <c r="Q256" s="211" t="s">
        <v>3255</v>
      </c>
      <c r="R256" s="217" t="s">
        <v>655</v>
      </c>
      <c r="S256" s="219"/>
      <c r="T256" s="219">
        <v>120</v>
      </c>
      <c r="U256" s="219">
        <v>30</v>
      </c>
      <c r="V256" s="219">
        <v>60</v>
      </c>
      <c r="W256" s="219">
        <v>90</v>
      </c>
      <c r="X256" s="219">
        <v>120</v>
      </c>
      <c r="Y256" s="215">
        <v>60000000</v>
      </c>
      <c r="Z256" s="215">
        <v>15000000</v>
      </c>
      <c r="AA256" s="215">
        <v>15000000</v>
      </c>
      <c r="AB256" s="215">
        <v>15000000</v>
      </c>
      <c r="AC256" s="215">
        <v>15000000</v>
      </c>
    </row>
    <row r="257" spans="1:29" ht="40.5" customHeight="1" x14ac:dyDescent="0.2">
      <c r="A257" s="80"/>
      <c r="B257" s="80"/>
      <c r="I257" s="211" t="s">
        <v>247</v>
      </c>
      <c r="J257" s="211" t="s">
        <v>248</v>
      </c>
      <c r="K257" s="216" t="s">
        <v>2028</v>
      </c>
      <c r="L257" s="20" t="s">
        <v>1595</v>
      </c>
      <c r="M257" s="218">
        <v>36.111111111111114</v>
      </c>
      <c r="N257" s="211" t="s">
        <v>1978</v>
      </c>
      <c r="O257" s="30" t="s">
        <v>1979</v>
      </c>
      <c r="P257" s="217"/>
      <c r="Q257" s="211" t="s">
        <v>3255</v>
      </c>
      <c r="R257" s="217" t="s">
        <v>655</v>
      </c>
      <c r="S257" s="219"/>
      <c r="T257" s="219">
        <v>2920</v>
      </c>
      <c r="U257" s="219">
        <v>730</v>
      </c>
      <c r="V257" s="219">
        <v>1460</v>
      </c>
      <c r="W257" s="219">
        <v>2190</v>
      </c>
      <c r="X257" s="219">
        <v>2920</v>
      </c>
      <c r="Y257" s="215">
        <v>926176692</v>
      </c>
      <c r="Z257" s="215">
        <v>226294173</v>
      </c>
      <c r="AA257" s="215">
        <v>226294173</v>
      </c>
      <c r="AB257" s="215">
        <v>226294173</v>
      </c>
      <c r="AC257" s="215">
        <v>247294173</v>
      </c>
    </row>
    <row r="258" spans="1:29" ht="54" customHeight="1" x14ac:dyDescent="0.2">
      <c r="A258" s="80"/>
      <c r="B258" s="80"/>
      <c r="I258" s="211" t="s">
        <v>249</v>
      </c>
      <c r="J258" s="211" t="s">
        <v>250</v>
      </c>
      <c r="K258" s="216" t="s">
        <v>2028</v>
      </c>
      <c r="L258" s="20" t="s">
        <v>1595</v>
      </c>
      <c r="M258" s="218">
        <v>41.666666666666671</v>
      </c>
      <c r="N258" s="211" t="s">
        <v>1980</v>
      </c>
      <c r="O258" s="30" t="s">
        <v>1981</v>
      </c>
      <c r="P258" s="217"/>
      <c r="Q258" s="211" t="s">
        <v>3255</v>
      </c>
      <c r="R258" s="217" t="s">
        <v>655</v>
      </c>
      <c r="S258" s="219"/>
      <c r="T258" s="219">
        <v>4</v>
      </c>
      <c r="U258" s="219">
        <v>1</v>
      </c>
      <c r="V258" s="219">
        <v>2</v>
      </c>
      <c r="W258" s="219">
        <v>3</v>
      </c>
      <c r="X258" s="219">
        <v>4</v>
      </c>
      <c r="Y258" s="215">
        <v>225256383</v>
      </c>
      <c r="Z258" s="215">
        <v>39511472</v>
      </c>
      <c r="AA258" s="215">
        <v>50457819</v>
      </c>
      <c r="AB258" s="215">
        <v>62032556</v>
      </c>
      <c r="AC258" s="215">
        <v>73254536</v>
      </c>
    </row>
    <row r="259" spans="1:29" ht="135" x14ac:dyDescent="0.2">
      <c r="A259" s="80"/>
      <c r="B259" s="80"/>
      <c r="I259" s="211" t="s">
        <v>251</v>
      </c>
      <c r="J259" s="211" t="s">
        <v>252</v>
      </c>
      <c r="K259" s="216" t="s">
        <v>1996</v>
      </c>
      <c r="L259" s="20" t="s">
        <v>1596</v>
      </c>
      <c r="M259" s="218">
        <v>0.94017094017094027</v>
      </c>
      <c r="N259" s="211" t="s">
        <v>2255</v>
      </c>
      <c r="O259" s="30" t="s">
        <v>2256</v>
      </c>
      <c r="P259" s="217" t="s">
        <v>1546</v>
      </c>
      <c r="Q259" s="211" t="s">
        <v>3256</v>
      </c>
      <c r="R259" s="217" t="s">
        <v>2257</v>
      </c>
      <c r="S259" s="219">
        <v>0</v>
      </c>
      <c r="T259" s="219">
        <v>100</v>
      </c>
      <c r="U259" s="219">
        <v>0</v>
      </c>
      <c r="V259" s="219">
        <v>100</v>
      </c>
      <c r="W259" s="219">
        <v>100</v>
      </c>
      <c r="X259" s="219">
        <v>100</v>
      </c>
      <c r="Y259" s="215">
        <v>250000000</v>
      </c>
      <c r="Z259" s="215">
        <v>100000000</v>
      </c>
      <c r="AA259" s="215">
        <v>50000000</v>
      </c>
      <c r="AB259" s="215">
        <v>50000000</v>
      </c>
      <c r="AC259" s="215">
        <v>50000000</v>
      </c>
    </row>
    <row r="260" spans="1:29" ht="54" x14ac:dyDescent="0.2">
      <c r="A260" s="80"/>
      <c r="B260" s="80"/>
      <c r="I260" s="211" t="s">
        <v>253</v>
      </c>
      <c r="J260" s="211" t="s">
        <v>254</v>
      </c>
      <c r="K260" s="216" t="s">
        <v>1993</v>
      </c>
      <c r="L260" s="20" t="s">
        <v>1596</v>
      </c>
      <c r="M260" s="218">
        <v>1.0256410256410255</v>
      </c>
      <c r="N260" s="211" t="s">
        <v>2258</v>
      </c>
      <c r="O260" s="30" t="s">
        <v>2259</v>
      </c>
      <c r="P260" s="217" t="s">
        <v>1549</v>
      </c>
      <c r="Q260" s="211" t="s">
        <v>3256</v>
      </c>
      <c r="R260" s="217" t="s">
        <v>2257</v>
      </c>
      <c r="S260" s="219">
        <v>1</v>
      </c>
      <c r="T260" s="219">
        <v>1</v>
      </c>
      <c r="U260" s="219">
        <v>1</v>
      </c>
      <c r="V260" s="219">
        <v>1</v>
      </c>
      <c r="W260" s="219">
        <v>1</v>
      </c>
      <c r="X260" s="219">
        <v>1</v>
      </c>
      <c r="Y260" s="215">
        <v>97617962</v>
      </c>
      <c r="Z260" s="215">
        <v>23333333</v>
      </c>
      <c r="AA260" s="215">
        <v>24033333</v>
      </c>
      <c r="AB260" s="215">
        <v>24754333</v>
      </c>
      <c r="AC260" s="215">
        <v>25496963</v>
      </c>
    </row>
    <row r="261" spans="1:29" ht="54" x14ac:dyDescent="0.2">
      <c r="A261" s="80"/>
      <c r="B261" s="80"/>
      <c r="I261" s="211" t="s">
        <v>255</v>
      </c>
      <c r="J261" s="211" t="s">
        <v>256</v>
      </c>
      <c r="K261" s="216" t="s">
        <v>2851</v>
      </c>
      <c r="L261" s="20" t="s">
        <v>1596</v>
      </c>
      <c r="M261" s="218">
        <v>1.1111111111111112</v>
      </c>
      <c r="N261" s="211" t="s">
        <v>3271</v>
      </c>
      <c r="O261" s="30" t="s">
        <v>3271</v>
      </c>
      <c r="P261" s="217" t="s">
        <v>1549</v>
      </c>
      <c r="Q261" s="211" t="s">
        <v>3255</v>
      </c>
      <c r="R261" s="217" t="s">
        <v>2257</v>
      </c>
      <c r="S261" s="219">
        <v>0</v>
      </c>
      <c r="T261" s="219">
        <v>6300</v>
      </c>
      <c r="U261" s="219">
        <v>0</v>
      </c>
      <c r="V261" s="219">
        <v>2100</v>
      </c>
      <c r="W261" s="219">
        <v>4200</v>
      </c>
      <c r="X261" s="219">
        <v>6300</v>
      </c>
      <c r="Y261" s="215">
        <v>248159100</v>
      </c>
      <c r="Z261" s="215">
        <v>0</v>
      </c>
      <c r="AA261" s="215">
        <v>80287200</v>
      </c>
      <c r="AB261" s="215">
        <v>82695900</v>
      </c>
      <c r="AC261" s="215">
        <v>85176000</v>
      </c>
    </row>
    <row r="262" spans="1:29" ht="165.75" x14ac:dyDescent="0.2">
      <c r="A262" s="80"/>
      <c r="B262" s="80"/>
      <c r="I262" s="211" t="s">
        <v>257</v>
      </c>
      <c r="J262" s="211" t="s">
        <v>258</v>
      </c>
      <c r="K262" s="216" t="s">
        <v>1993</v>
      </c>
      <c r="L262" s="20" t="s">
        <v>1596</v>
      </c>
      <c r="M262" s="218">
        <v>4.9358974358974361</v>
      </c>
      <c r="N262" s="211" t="s">
        <v>2260</v>
      </c>
      <c r="O262" s="30" t="s">
        <v>2261</v>
      </c>
      <c r="P262" s="217" t="s">
        <v>1549</v>
      </c>
      <c r="Q262" s="211" t="s">
        <v>3256</v>
      </c>
      <c r="R262" s="217" t="s">
        <v>2257</v>
      </c>
      <c r="S262" s="219">
        <v>80758</v>
      </c>
      <c r="T262" s="219">
        <v>80758</v>
      </c>
      <c r="U262" s="219">
        <v>80758</v>
      </c>
      <c r="V262" s="219">
        <v>80758</v>
      </c>
      <c r="W262" s="219">
        <v>80758</v>
      </c>
      <c r="X262" s="219">
        <v>80758</v>
      </c>
      <c r="Y262" s="215">
        <v>25101762000</v>
      </c>
      <c r="Z262" s="215">
        <v>6000000000</v>
      </c>
      <c r="AA262" s="215">
        <v>6180000000</v>
      </c>
      <c r="AB262" s="215">
        <v>6365400000</v>
      </c>
      <c r="AC262" s="215">
        <v>6556362000</v>
      </c>
    </row>
    <row r="263" spans="1:29" ht="54" x14ac:dyDescent="0.2">
      <c r="A263" s="80"/>
      <c r="B263" s="80"/>
      <c r="I263" s="211" t="s">
        <v>259</v>
      </c>
      <c r="J263" s="211" t="s">
        <v>260</v>
      </c>
      <c r="K263" s="216" t="s">
        <v>3272</v>
      </c>
      <c r="L263" s="20" t="s">
        <v>1596</v>
      </c>
      <c r="M263" s="218">
        <v>4.8076923076923075</v>
      </c>
      <c r="N263" s="211" t="s">
        <v>3273</v>
      </c>
      <c r="O263" s="30" t="s">
        <v>2262</v>
      </c>
      <c r="P263" s="217" t="s">
        <v>2263</v>
      </c>
      <c r="Q263" s="211" t="s">
        <v>3256</v>
      </c>
      <c r="R263" s="217" t="s">
        <v>2257</v>
      </c>
      <c r="S263" s="219">
        <v>0</v>
      </c>
      <c r="T263" s="219">
        <v>8400</v>
      </c>
      <c r="U263" s="219">
        <v>2100</v>
      </c>
      <c r="V263" s="219">
        <v>4200</v>
      </c>
      <c r="W263" s="219">
        <v>6300</v>
      </c>
      <c r="X263" s="219">
        <v>8400</v>
      </c>
      <c r="Y263" s="215">
        <v>328446300</v>
      </c>
      <c r="Z263" s="215">
        <v>80287200</v>
      </c>
      <c r="AA263" s="215">
        <v>80287200</v>
      </c>
      <c r="AB263" s="215">
        <v>82695900</v>
      </c>
      <c r="AC263" s="215">
        <v>85176000</v>
      </c>
    </row>
    <row r="264" spans="1:29" ht="108" x14ac:dyDescent="0.2">
      <c r="A264" s="80"/>
      <c r="B264" s="80"/>
      <c r="I264" s="211" t="s">
        <v>261</v>
      </c>
      <c r="J264" s="211" t="s">
        <v>262</v>
      </c>
      <c r="K264" s="216" t="s">
        <v>1993</v>
      </c>
      <c r="L264" s="20" t="s">
        <v>1596</v>
      </c>
      <c r="M264" s="218">
        <v>4.6794871794871797</v>
      </c>
      <c r="N264" s="211" t="s">
        <v>2264</v>
      </c>
      <c r="O264" s="30" t="s">
        <v>2265</v>
      </c>
      <c r="P264" s="217" t="s">
        <v>1549</v>
      </c>
      <c r="Q264" s="211" t="s">
        <v>3255</v>
      </c>
      <c r="R264" s="217" t="s">
        <v>655</v>
      </c>
      <c r="S264" s="219">
        <v>7</v>
      </c>
      <c r="T264" s="219">
        <v>1</v>
      </c>
      <c r="U264" s="219">
        <v>3</v>
      </c>
      <c r="V264" s="219">
        <v>5</v>
      </c>
      <c r="W264" s="219">
        <v>7</v>
      </c>
      <c r="X264" s="219">
        <v>7</v>
      </c>
      <c r="Y264" s="215">
        <v>22591585.800000001</v>
      </c>
      <c r="Z264" s="215">
        <v>5400000</v>
      </c>
      <c r="AA264" s="215">
        <v>5562000</v>
      </c>
      <c r="AB264" s="215">
        <v>5728860</v>
      </c>
      <c r="AC264" s="215">
        <v>5900725.7999999998</v>
      </c>
    </row>
    <row r="265" spans="1:29" ht="54" x14ac:dyDescent="0.2">
      <c r="A265" s="80"/>
      <c r="B265" s="80"/>
      <c r="I265" s="211" t="s">
        <v>263</v>
      </c>
      <c r="J265" s="211" t="s">
        <v>264</v>
      </c>
      <c r="K265" s="216" t="s">
        <v>2851</v>
      </c>
      <c r="L265" s="20" t="s">
        <v>1596</v>
      </c>
      <c r="M265" s="218">
        <v>2.0940170940170946</v>
      </c>
      <c r="N265" s="211" t="s">
        <v>2266</v>
      </c>
      <c r="O265" s="30" t="s">
        <v>2266</v>
      </c>
      <c r="P265" s="217" t="s">
        <v>2263</v>
      </c>
      <c r="Q265" s="211" t="s">
        <v>3255</v>
      </c>
      <c r="R265" s="217" t="s">
        <v>2267</v>
      </c>
      <c r="S265" s="219">
        <v>0</v>
      </c>
      <c r="T265" s="219">
        <v>840</v>
      </c>
      <c r="U265" s="219">
        <v>210</v>
      </c>
      <c r="V265" s="219">
        <v>420</v>
      </c>
      <c r="W265" s="219">
        <v>630</v>
      </c>
      <c r="X265" s="219">
        <v>840</v>
      </c>
      <c r="Y265" s="215">
        <v>26107587</v>
      </c>
      <c r="Z265" s="215">
        <v>1291677</v>
      </c>
      <c r="AA265" s="215">
        <v>8028720</v>
      </c>
      <c r="AB265" s="215">
        <v>8269590</v>
      </c>
      <c r="AC265" s="215">
        <v>8517600</v>
      </c>
    </row>
    <row r="266" spans="1:29" ht="162" x14ac:dyDescent="0.2">
      <c r="A266" s="80"/>
      <c r="B266" s="80"/>
      <c r="I266" s="211" t="s">
        <v>265</v>
      </c>
      <c r="J266" s="211" t="s">
        <v>266</v>
      </c>
      <c r="K266" s="216" t="s">
        <v>1993</v>
      </c>
      <c r="L266" s="20" t="s">
        <v>1596</v>
      </c>
      <c r="M266" s="218">
        <v>4.5299145299145298</v>
      </c>
      <c r="N266" s="211" t="s">
        <v>2268</v>
      </c>
      <c r="O266" s="30" t="s">
        <v>2269</v>
      </c>
      <c r="P266" s="217" t="s">
        <v>1549</v>
      </c>
      <c r="Q266" s="211" t="s">
        <v>3256</v>
      </c>
      <c r="R266" s="217" t="s">
        <v>655</v>
      </c>
      <c r="S266" s="219">
        <v>0</v>
      </c>
      <c r="T266" s="219">
        <v>0</v>
      </c>
      <c r="U266" s="219">
        <v>5</v>
      </c>
      <c r="V266" s="219">
        <v>5</v>
      </c>
      <c r="W266" s="219">
        <v>5</v>
      </c>
      <c r="X266" s="219">
        <v>5</v>
      </c>
      <c r="Y266" s="215">
        <v>119951473</v>
      </c>
      <c r="Z266" s="215">
        <v>0</v>
      </c>
      <c r="AA266" s="215">
        <v>30000000</v>
      </c>
      <c r="AB266" s="215">
        <v>41131481</v>
      </c>
      <c r="AC266" s="215">
        <v>48819992</v>
      </c>
    </row>
    <row r="267" spans="1:29" ht="135" x14ac:dyDescent="0.2">
      <c r="A267" s="80"/>
      <c r="B267" s="80"/>
      <c r="I267" s="211" t="s">
        <v>267</v>
      </c>
      <c r="J267" s="211" t="s">
        <v>268</v>
      </c>
      <c r="K267" s="216" t="s">
        <v>1993</v>
      </c>
      <c r="L267" s="20" t="s">
        <v>1596</v>
      </c>
      <c r="M267" s="218">
        <v>4.4017094017094021</v>
      </c>
      <c r="N267" s="211" t="s">
        <v>2270</v>
      </c>
      <c r="O267" s="30" t="s">
        <v>3274</v>
      </c>
      <c r="P267" s="217" t="s">
        <v>1549</v>
      </c>
      <c r="Q267" s="211" t="s">
        <v>3256</v>
      </c>
      <c r="R267" s="217" t="s">
        <v>655</v>
      </c>
      <c r="S267" s="219">
        <v>0</v>
      </c>
      <c r="T267" s="219">
        <v>13</v>
      </c>
      <c r="U267" s="219">
        <v>13</v>
      </c>
      <c r="V267" s="219">
        <v>13</v>
      </c>
      <c r="W267" s="219">
        <v>13</v>
      </c>
      <c r="X267" s="219">
        <v>13</v>
      </c>
      <c r="Y267" s="215">
        <v>35000000</v>
      </c>
      <c r="Z267" s="215">
        <v>5000000</v>
      </c>
      <c r="AA267" s="215">
        <v>10000000</v>
      </c>
      <c r="AB267" s="215">
        <v>10000000</v>
      </c>
      <c r="AC267" s="215">
        <v>10000000</v>
      </c>
    </row>
    <row r="268" spans="1:29" ht="40.5" x14ac:dyDescent="0.2">
      <c r="A268" s="80"/>
      <c r="B268" s="80"/>
      <c r="I268" s="211" t="s">
        <v>269</v>
      </c>
      <c r="J268" s="211" t="s">
        <v>270</v>
      </c>
      <c r="K268" s="216" t="s">
        <v>1993</v>
      </c>
      <c r="L268" s="20" t="s">
        <v>1596</v>
      </c>
      <c r="M268" s="218">
        <v>1.9230769230769231</v>
      </c>
      <c r="N268" s="211" t="s">
        <v>2272</v>
      </c>
      <c r="O268" s="30" t="s">
        <v>2273</v>
      </c>
      <c r="P268" s="217" t="s">
        <v>1549</v>
      </c>
      <c r="Q268" s="211" t="s">
        <v>3255</v>
      </c>
      <c r="R268" s="217" t="s">
        <v>655</v>
      </c>
      <c r="S268" s="219">
        <v>0</v>
      </c>
      <c r="T268" s="219">
        <v>42</v>
      </c>
      <c r="U268" s="219">
        <v>5</v>
      </c>
      <c r="V268" s="219">
        <v>15</v>
      </c>
      <c r="W268" s="219">
        <v>30</v>
      </c>
      <c r="X268" s="219">
        <v>42</v>
      </c>
      <c r="Y268" s="215">
        <v>8367254</v>
      </c>
      <c r="Z268" s="215">
        <v>2000000</v>
      </c>
      <c r="AA268" s="215">
        <v>2060000</v>
      </c>
      <c r="AB268" s="215">
        <v>2121800</v>
      </c>
      <c r="AC268" s="215">
        <v>2185454</v>
      </c>
    </row>
    <row r="269" spans="1:29" ht="114.75" x14ac:dyDescent="0.2">
      <c r="A269" s="80"/>
      <c r="B269" s="80"/>
      <c r="I269" s="211" t="s">
        <v>271</v>
      </c>
      <c r="J269" s="211" t="s">
        <v>272</v>
      </c>
      <c r="K269" s="216" t="s">
        <v>1993</v>
      </c>
      <c r="L269" s="20" t="s">
        <v>1596</v>
      </c>
      <c r="M269" s="218">
        <v>1.7948717948717949</v>
      </c>
      <c r="N269" s="211" t="s">
        <v>3275</v>
      </c>
      <c r="O269" s="30" t="s">
        <v>2274</v>
      </c>
      <c r="P269" s="217" t="s">
        <v>1549</v>
      </c>
      <c r="Q269" s="211" t="s">
        <v>3255</v>
      </c>
      <c r="R269" s="217" t="s">
        <v>655</v>
      </c>
      <c r="S269" s="219">
        <v>0</v>
      </c>
      <c r="T269" s="219">
        <v>4</v>
      </c>
      <c r="U269" s="219">
        <v>1</v>
      </c>
      <c r="V269" s="219">
        <v>2</v>
      </c>
      <c r="W269" s="219">
        <v>3</v>
      </c>
      <c r="X269" s="219">
        <v>4</v>
      </c>
      <c r="Y269" s="215">
        <v>312762000</v>
      </c>
      <c r="Z269" s="215">
        <v>60000000</v>
      </c>
      <c r="AA269" s="215">
        <v>61800000</v>
      </c>
      <c r="AB269" s="215">
        <v>63654000</v>
      </c>
      <c r="AC269" s="215">
        <v>127308000</v>
      </c>
    </row>
    <row r="270" spans="1:29" ht="108" x14ac:dyDescent="0.2">
      <c r="A270" s="80"/>
      <c r="B270" s="80"/>
      <c r="I270" s="211" t="s">
        <v>273</v>
      </c>
      <c r="J270" s="211" t="s">
        <v>274</v>
      </c>
      <c r="K270" s="216" t="s">
        <v>1993</v>
      </c>
      <c r="L270" s="20" t="s">
        <v>1596</v>
      </c>
      <c r="M270" s="218">
        <v>4.2307692307692308</v>
      </c>
      <c r="N270" s="211" t="s">
        <v>3276</v>
      </c>
      <c r="O270" s="30" t="s">
        <v>3277</v>
      </c>
      <c r="P270" s="217" t="s">
        <v>1549</v>
      </c>
      <c r="Q270" s="211" t="s">
        <v>3255</v>
      </c>
      <c r="R270" s="217" t="s">
        <v>655</v>
      </c>
      <c r="S270" s="219">
        <v>0</v>
      </c>
      <c r="T270" s="219">
        <v>42</v>
      </c>
      <c r="U270" s="219">
        <v>10</v>
      </c>
      <c r="V270" s="219">
        <v>20</v>
      </c>
      <c r="W270" s="219">
        <v>30</v>
      </c>
      <c r="X270" s="219">
        <v>42</v>
      </c>
      <c r="Y270" s="215">
        <v>101000000</v>
      </c>
      <c r="Z270" s="215">
        <v>30000000</v>
      </c>
      <c r="AA270" s="215">
        <v>20000000</v>
      </c>
      <c r="AB270" s="215">
        <v>14000000</v>
      </c>
      <c r="AC270" s="215">
        <v>37000000</v>
      </c>
    </row>
    <row r="271" spans="1:29" ht="102" x14ac:dyDescent="0.2">
      <c r="A271" s="80"/>
      <c r="B271" s="80"/>
      <c r="I271" s="211" t="s">
        <v>275</v>
      </c>
      <c r="J271" s="211" t="s">
        <v>276</v>
      </c>
      <c r="K271" s="216" t="s">
        <v>1993</v>
      </c>
      <c r="L271" s="20" t="s">
        <v>1596</v>
      </c>
      <c r="M271" s="218">
        <v>1.6452991452991454</v>
      </c>
      <c r="N271" s="211" t="s">
        <v>2275</v>
      </c>
      <c r="O271" s="30" t="s">
        <v>2276</v>
      </c>
      <c r="P271" s="217" t="s">
        <v>1549</v>
      </c>
      <c r="Q271" s="211" t="s">
        <v>3255</v>
      </c>
      <c r="R271" s="217" t="s">
        <v>3278</v>
      </c>
      <c r="S271" s="219">
        <v>0</v>
      </c>
      <c r="T271" s="219">
        <v>15</v>
      </c>
      <c r="U271" s="219">
        <v>5</v>
      </c>
      <c r="V271" s="219">
        <v>10</v>
      </c>
      <c r="W271" s="219">
        <v>13</v>
      </c>
      <c r="X271" s="219">
        <v>15</v>
      </c>
      <c r="Y271" s="215">
        <v>640525589.62557304</v>
      </c>
      <c r="Z271" s="215">
        <v>91733244</v>
      </c>
      <c r="AA271" s="215">
        <v>177550986.97</v>
      </c>
      <c r="AB271" s="215">
        <v>182877516.57910001</v>
      </c>
      <c r="AC271" s="215">
        <v>188363842.076473</v>
      </c>
    </row>
    <row r="272" spans="1:29" ht="81" x14ac:dyDescent="0.2">
      <c r="A272" s="80"/>
      <c r="B272" s="80"/>
      <c r="I272" s="211" t="s">
        <v>277</v>
      </c>
      <c r="J272" s="211" t="s">
        <v>278</v>
      </c>
      <c r="K272" s="216" t="s">
        <v>1996</v>
      </c>
      <c r="L272" s="20" t="s">
        <v>1596</v>
      </c>
      <c r="M272" s="218">
        <v>4.0811965811965818</v>
      </c>
      <c r="N272" s="211" t="s">
        <v>2277</v>
      </c>
      <c r="O272" s="30" t="s">
        <v>2278</v>
      </c>
      <c r="P272" s="217" t="s">
        <v>1546</v>
      </c>
      <c r="Q272" s="211" t="s">
        <v>3256</v>
      </c>
      <c r="R272" s="217" t="s">
        <v>2257</v>
      </c>
      <c r="S272" s="219">
        <v>0</v>
      </c>
      <c r="T272" s="219">
        <v>1</v>
      </c>
      <c r="U272" s="219">
        <v>1</v>
      </c>
      <c r="V272" s="219">
        <v>1</v>
      </c>
      <c r="W272" s="219">
        <v>1</v>
      </c>
      <c r="X272" s="219">
        <v>1</v>
      </c>
      <c r="Y272" s="215">
        <v>205000000</v>
      </c>
      <c r="Z272" s="215">
        <v>100000000</v>
      </c>
      <c r="AA272" s="215">
        <v>35000000</v>
      </c>
      <c r="AB272" s="215">
        <v>35000000</v>
      </c>
      <c r="AC272" s="215">
        <v>35000000</v>
      </c>
    </row>
    <row r="273" spans="1:29" ht="51" x14ac:dyDescent="0.2">
      <c r="A273" s="80"/>
      <c r="B273" s="80"/>
      <c r="I273" s="211" t="s">
        <v>279</v>
      </c>
      <c r="J273" s="211" t="s">
        <v>280</v>
      </c>
      <c r="K273" s="216" t="s">
        <v>2855</v>
      </c>
      <c r="L273" s="20" t="s">
        <v>1596</v>
      </c>
      <c r="M273" s="218">
        <v>1.4957264957264957</v>
      </c>
      <c r="N273" s="211" t="s">
        <v>2279</v>
      </c>
      <c r="O273" s="30" t="s">
        <v>2280</v>
      </c>
      <c r="P273" s="217" t="s">
        <v>2281</v>
      </c>
      <c r="Q273" s="211" t="s">
        <v>3256</v>
      </c>
      <c r="R273" s="217" t="s">
        <v>3279</v>
      </c>
      <c r="S273" s="219">
        <v>6</v>
      </c>
      <c r="T273" s="219">
        <v>6</v>
      </c>
      <c r="U273" s="219">
        <v>6</v>
      </c>
      <c r="V273" s="219">
        <v>6</v>
      </c>
      <c r="W273" s="219">
        <v>6</v>
      </c>
      <c r="X273" s="219">
        <v>6</v>
      </c>
      <c r="Y273" s="215">
        <v>177052969.25</v>
      </c>
      <c r="Z273" s="215">
        <v>42320448</v>
      </c>
      <c r="AA273" s="215">
        <v>43590061.549999997</v>
      </c>
      <c r="AB273" s="215">
        <v>44897763.399999999</v>
      </c>
      <c r="AC273" s="215">
        <v>46244696.299999997</v>
      </c>
    </row>
    <row r="274" spans="1:29" ht="40.5" x14ac:dyDescent="0.2">
      <c r="A274" s="80"/>
      <c r="B274" s="80"/>
      <c r="I274" s="211" t="s">
        <v>281</v>
      </c>
      <c r="J274" s="211" t="s">
        <v>282</v>
      </c>
      <c r="K274" s="216" t="s">
        <v>1989</v>
      </c>
      <c r="L274" s="20" t="s">
        <v>1596</v>
      </c>
      <c r="M274" s="218">
        <v>3.9316239316239319</v>
      </c>
      <c r="N274" s="211" t="s">
        <v>2282</v>
      </c>
      <c r="O274" s="30" t="s">
        <v>2283</v>
      </c>
      <c r="P274" s="217" t="s">
        <v>1557</v>
      </c>
      <c r="Q274" s="211" t="s">
        <v>3255</v>
      </c>
      <c r="R274" s="217" t="s">
        <v>655</v>
      </c>
      <c r="S274" s="219">
        <v>0</v>
      </c>
      <c r="T274" s="219">
        <v>200</v>
      </c>
      <c r="U274" s="219">
        <v>53</v>
      </c>
      <c r="V274" s="219">
        <v>121</v>
      </c>
      <c r="W274" s="219">
        <v>163</v>
      </c>
      <c r="X274" s="219">
        <v>200</v>
      </c>
      <c r="Y274" s="215">
        <v>586400548</v>
      </c>
      <c r="Z274" s="215">
        <v>155000000</v>
      </c>
      <c r="AA274" s="215">
        <v>200000000</v>
      </c>
      <c r="AB274" s="215">
        <v>125000000</v>
      </c>
      <c r="AC274" s="215">
        <v>106400548</v>
      </c>
    </row>
    <row r="275" spans="1:29" ht="67.5" x14ac:dyDescent="0.2">
      <c r="A275" s="80"/>
      <c r="B275" s="80"/>
      <c r="I275" s="211" t="s">
        <v>283</v>
      </c>
      <c r="J275" s="211" t="s">
        <v>284</v>
      </c>
      <c r="K275" s="216" t="s">
        <v>3262</v>
      </c>
      <c r="L275" s="20" t="s">
        <v>1597</v>
      </c>
      <c r="M275" s="218">
        <v>1.346153846153846</v>
      </c>
      <c r="N275" s="211" t="s">
        <v>2284</v>
      </c>
      <c r="O275" s="30" t="s">
        <v>2285</v>
      </c>
      <c r="P275" s="217" t="s">
        <v>1550</v>
      </c>
      <c r="Q275" s="211" t="s">
        <v>3255</v>
      </c>
      <c r="R275" s="217" t="s">
        <v>655</v>
      </c>
      <c r="S275" s="219">
        <v>84</v>
      </c>
      <c r="T275" s="219">
        <v>65</v>
      </c>
      <c r="U275" s="219">
        <v>17</v>
      </c>
      <c r="V275" s="219">
        <v>33</v>
      </c>
      <c r="W275" s="219">
        <v>49</v>
      </c>
      <c r="X275" s="219">
        <v>65</v>
      </c>
      <c r="Y275" s="215">
        <v>80000000</v>
      </c>
      <c r="Z275" s="215">
        <v>20000000</v>
      </c>
      <c r="AA275" s="215">
        <v>20000000</v>
      </c>
      <c r="AB275" s="215">
        <v>20000000</v>
      </c>
      <c r="AC275" s="215">
        <v>20000000</v>
      </c>
    </row>
    <row r="276" spans="1:29" ht="81" x14ac:dyDescent="0.2">
      <c r="A276" s="80"/>
      <c r="B276" s="80"/>
      <c r="I276" s="211" t="s">
        <v>285</v>
      </c>
      <c r="J276" s="211" t="s">
        <v>286</v>
      </c>
      <c r="K276" s="216" t="s">
        <v>3262</v>
      </c>
      <c r="L276" s="20" t="s">
        <v>1597</v>
      </c>
      <c r="M276" s="218">
        <v>1.2179487179487181</v>
      </c>
      <c r="N276" s="211" t="s">
        <v>2286</v>
      </c>
      <c r="O276" s="30" t="s">
        <v>2287</v>
      </c>
      <c r="P276" s="217" t="s">
        <v>1550</v>
      </c>
      <c r="Q276" s="211" t="s">
        <v>3256</v>
      </c>
      <c r="R276" s="217" t="s">
        <v>2257</v>
      </c>
      <c r="S276" s="219">
        <v>940</v>
      </c>
      <c r="T276" s="219">
        <v>80</v>
      </c>
      <c r="U276" s="219">
        <v>80</v>
      </c>
      <c r="V276" s="219">
        <v>80</v>
      </c>
      <c r="W276" s="219">
        <v>80</v>
      </c>
      <c r="X276" s="219">
        <v>80</v>
      </c>
      <c r="Y276" s="215">
        <v>320000000</v>
      </c>
      <c r="Z276" s="215">
        <v>80000000</v>
      </c>
      <c r="AA276" s="215">
        <v>80000000</v>
      </c>
      <c r="AB276" s="215">
        <v>80000000</v>
      </c>
      <c r="AC276" s="215">
        <v>80000000</v>
      </c>
    </row>
    <row r="277" spans="1:29" ht="81" x14ac:dyDescent="0.2">
      <c r="A277" s="80"/>
      <c r="B277" s="80"/>
      <c r="I277" s="211" t="s">
        <v>287</v>
      </c>
      <c r="J277" s="211" t="s">
        <v>288</v>
      </c>
      <c r="K277" s="216" t="s">
        <v>3262</v>
      </c>
      <c r="L277" s="20" t="s">
        <v>1597</v>
      </c>
      <c r="M277" s="218">
        <v>1.0897435897435899</v>
      </c>
      <c r="N277" s="211" t="s">
        <v>2288</v>
      </c>
      <c r="O277" s="30" t="s">
        <v>2289</v>
      </c>
      <c r="P277" s="217" t="s">
        <v>1550</v>
      </c>
      <c r="Q277" s="211" t="s">
        <v>3255</v>
      </c>
      <c r="R277" s="217" t="s">
        <v>2257</v>
      </c>
      <c r="S277" s="219" t="s">
        <v>2290</v>
      </c>
      <c r="T277" s="219">
        <v>995552</v>
      </c>
      <c r="U277" s="219">
        <v>524577</v>
      </c>
      <c r="V277" s="219">
        <v>686236</v>
      </c>
      <c r="W277" s="219">
        <v>843180</v>
      </c>
      <c r="X277" s="219">
        <v>995522</v>
      </c>
      <c r="Y277" s="215">
        <v>920162444</v>
      </c>
      <c r="Z277" s="215">
        <v>468163601</v>
      </c>
      <c r="AA277" s="215">
        <v>150666281</v>
      </c>
      <c r="AB277" s="215">
        <v>150666281</v>
      </c>
      <c r="AC277" s="215">
        <v>150666281</v>
      </c>
    </row>
    <row r="278" spans="1:29" ht="81" x14ac:dyDescent="0.2">
      <c r="A278" s="80"/>
      <c r="B278" s="80"/>
      <c r="I278" s="211" t="s">
        <v>289</v>
      </c>
      <c r="J278" s="211" t="s">
        <v>290</v>
      </c>
      <c r="K278" s="216" t="s">
        <v>3262</v>
      </c>
      <c r="L278" s="20" t="s">
        <v>1598</v>
      </c>
      <c r="M278" s="218">
        <v>0.96153846153846156</v>
      </c>
      <c r="N278" s="211" t="s">
        <v>2291</v>
      </c>
      <c r="O278" s="30" t="s">
        <v>2292</v>
      </c>
      <c r="P278" s="217" t="s">
        <v>1550</v>
      </c>
      <c r="Q278" s="211" t="s">
        <v>3256</v>
      </c>
      <c r="R278" s="217" t="s">
        <v>2257</v>
      </c>
      <c r="S278" s="219" t="s">
        <v>2290</v>
      </c>
      <c r="T278" s="219">
        <v>397</v>
      </c>
      <c r="U278" s="219">
        <v>397</v>
      </c>
      <c r="V278" s="219">
        <v>0</v>
      </c>
      <c r="W278" s="219">
        <v>0</v>
      </c>
      <c r="X278" s="219">
        <v>0</v>
      </c>
      <c r="Y278" s="215">
        <v>57277440</v>
      </c>
      <c r="Z278" s="215">
        <v>57277440</v>
      </c>
      <c r="AA278" s="215">
        <v>0</v>
      </c>
      <c r="AB278" s="215">
        <v>0</v>
      </c>
      <c r="AC278" s="215">
        <v>0</v>
      </c>
    </row>
    <row r="279" spans="1:29" ht="121.5" x14ac:dyDescent="0.2">
      <c r="A279" s="80"/>
      <c r="B279" s="80"/>
      <c r="I279" s="211" t="s">
        <v>291</v>
      </c>
      <c r="J279" s="211" t="s">
        <v>292</v>
      </c>
      <c r="K279" s="216" t="s">
        <v>3262</v>
      </c>
      <c r="L279" s="20" t="s">
        <v>1598</v>
      </c>
      <c r="M279" s="218">
        <v>0.83333333333333326</v>
      </c>
      <c r="N279" s="211" t="s">
        <v>2293</v>
      </c>
      <c r="O279" s="30" t="s">
        <v>2294</v>
      </c>
      <c r="P279" s="217" t="s">
        <v>1550</v>
      </c>
      <c r="Q279" s="211" t="s">
        <v>3255</v>
      </c>
      <c r="R279" s="217" t="s">
        <v>2257</v>
      </c>
      <c r="S279" s="219" t="s">
        <v>2290</v>
      </c>
      <c r="T279" s="219">
        <v>6662125</v>
      </c>
      <c r="U279" s="219">
        <v>3510629</v>
      </c>
      <c r="V279" s="219">
        <v>4592328</v>
      </c>
      <c r="W279" s="219">
        <v>5642520</v>
      </c>
      <c r="X279" s="219">
        <v>6662125</v>
      </c>
      <c r="Y279" s="215">
        <v>6158010204</v>
      </c>
      <c r="Z279" s="215">
        <v>3133094871</v>
      </c>
      <c r="AA279" s="215">
        <v>1008305111</v>
      </c>
      <c r="AB279" s="215">
        <v>1008305111</v>
      </c>
      <c r="AC279" s="215">
        <v>1008305111</v>
      </c>
    </row>
    <row r="280" spans="1:29" ht="89.25" x14ac:dyDescent="0.2">
      <c r="A280" s="80"/>
      <c r="B280" s="80"/>
      <c r="I280" s="211" t="s">
        <v>293</v>
      </c>
      <c r="J280" s="211" t="s">
        <v>294</v>
      </c>
      <c r="K280" s="216" t="s">
        <v>2852</v>
      </c>
      <c r="L280" s="20" t="s">
        <v>1599</v>
      </c>
      <c r="M280" s="218">
        <v>3.6965811965811963</v>
      </c>
      <c r="N280" s="211" t="s">
        <v>3280</v>
      </c>
      <c r="O280" s="30" t="s">
        <v>3281</v>
      </c>
      <c r="P280" s="217" t="s">
        <v>2263</v>
      </c>
      <c r="Q280" s="211"/>
      <c r="R280" s="217"/>
      <c r="S280" s="219"/>
      <c r="T280" s="219"/>
      <c r="U280" s="219"/>
      <c r="V280" s="219"/>
      <c r="W280" s="219"/>
      <c r="X280" s="219"/>
      <c r="Y280" s="215">
        <v>0</v>
      </c>
      <c r="Z280" s="215"/>
      <c r="AA280" s="215"/>
      <c r="AB280" s="215"/>
      <c r="AC280" s="215"/>
    </row>
    <row r="281" spans="1:29" ht="165.75" x14ac:dyDescent="0.2">
      <c r="A281" s="80"/>
      <c r="B281" s="80"/>
      <c r="I281" s="211" t="s">
        <v>295</v>
      </c>
      <c r="J281" s="211" t="s">
        <v>296</v>
      </c>
      <c r="K281" s="216" t="s">
        <v>2852</v>
      </c>
      <c r="L281" s="20" t="s">
        <v>1599</v>
      </c>
      <c r="M281" s="218">
        <v>2.7136752136752138</v>
      </c>
      <c r="N281" s="211" t="s">
        <v>3282</v>
      </c>
      <c r="O281" s="30" t="s">
        <v>3283</v>
      </c>
      <c r="P281" s="217" t="s">
        <v>2263</v>
      </c>
      <c r="Q281" s="211"/>
      <c r="R281" s="217"/>
      <c r="S281" s="219"/>
      <c r="T281" s="219"/>
      <c r="U281" s="219"/>
      <c r="V281" s="219"/>
      <c r="W281" s="219"/>
      <c r="X281" s="219"/>
      <c r="Y281" s="215">
        <v>0</v>
      </c>
      <c r="Z281" s="215"/>
      <c r="AA281" s="215"/>
      <c r="AB281" s="215"/>
      <c r="AC281" s="215"/>
    </row>
    <row r="282" spans="1:29" ht="51" x14ac:dyDescent="0.2">
      <c r="A282" s="80"/>
      <c r="B282" s="80"/>
      <c r="I282" s="211" t="s">
        <v>297</v>
      </c>
      <c r="J282" s="211" t="s">
        <v>298</v>
      </c>
      <c r="K282" s="216" t="s">
        <v>2851</v>
      </c>
      <c r="L282" s="20" t="s">
        <v>1599</v>
      </c>
      <c r="M282" s="218">
        <v>2.5854700854700856</v>
      </c>
      <c r="N282" s="211" t="s">
        <v>2295</v>
      </c>
      <c r="O282" s="30" t="s">
        <v>2295</v>
      </c>
      <c r="P282" s="217" t="s">
        <v>2263</v>
      </c>
      <c r="Q282" s="211" t="s">
        <v>3256</v>
      </c>
      <c r="R282" s="217" t="s">
        <v>2296</v>
      </c>
      <c r="S282" s="219">
        <v>0</v>
      </c>
      <c r="T282" s="219">
        <v>152697</v>
      </c>
      <c r="U282" s="219">
        <v>152697</v>
      </c>
      <c r="V282" s="219">
        <v>152697</v>
      </c>
      <c r="W282" s="219">
        <v>152697</v>
      </c>
      <c r="X282" s="219">
        <v>152697</v>
      </c>
      <c r="Y282" s="215">
        <v>532510000</v>
      </c>
      <c r="Z282" s="215">
        <v>532510000</v>
      </c>
      <c r="AA282" s="215">
        <v>0</v>
      </c>
      <c r="AB282" s="215">
        <v>0</v>
      </c>
      <c r="AC282" s="215">
        <v>0</v>
      </c>
    </row>
    <row r="283" spans="1:29" ht="54" x14ac:dyDescent="0.2">
      <c r="A283" s="80"/>
      <c r="B283" s="80"/>
      <c r="I283" s="211" t="s">
        <v>299</v>
      </c>
      <c r="J283" s="211" t="s">
        <v>300</v>
      </c>
      <c r="K283" s="216" t="s">
        <v>2851</v>
      </c>
      <c r="L283" s="20" t="s">
        <v>1599</v>
      </c>
      <c r="M283" s="218">
        <v>2.4572649572649574</v>
      </c>
      <c r="N283" s="211" t="s">
        <v>2295</v>
      </c>
      <c r="O283" s="30" t="s">
        <v>2297</v>
      </c>
      <c r="P283" s="217" t="s">
        <v>2263</v>
      </c>
      <c r="Q283" s="211" t="s">
        <v>3255</v>
      </c>
      <c r="R283" s="217" t="s">
        <v>2296</v>
      </c>
      <c r="S283" s="219">
        <v>0</v>
      </c>
      <c r="T283" s="219">
        <v>8400</v>
      </c>
      <c r="U283" s="219">
        <v>2100</v>
      </c>
      <c r="V283" s="219">
        <v>4200</v>
      </c>
      <c r="W283" s="219">
        <v>6300</v>
      </c>
      <c r="X283" s="219">
        <v>8400</v>
      </c>
      <c r="Y283" s="215">
        <v>328446300</v>
      </c>
      <c r="Z283" s="215">
        <v>80287200</v>
      </c>
      <c r="AA283" s="215">
        <v>80287200</v>
      </c>
      <c r="AB283" s="215">
        <v>82695900</v>
      </c>
      <c r="AC283" s="215">
        <v>85176000</v>
      </c>
    </row>
    <row r="284" spans="1:29" ht="89.25" x14ac:dyDescent="0.2">
      <c r="A284" s="80"/>
      <c r="B284" s="80"/>
      <c r="I284" s="211" t="s">
        <v>301</v>
      </c>
      <c r="J284" s="211" t="s">
        <v>302</v>
      </c>
      <c r="K284" s="216" t="s">
        <v>2852</v>
      </c>
      <c r="L284" s="20" t="s">
        <v>1599</v>
      </c>
      <c r="M284" s="218">
        <v>2.3290598290598292</v>
      </c>
      <c r="N284" s="211" t="s">
        <v>3280</v>
      </c>
      <c r="O284" s="30" t="s">
        <v>3281</v>
      </c>
      <c r="P284" s="217" t="s">
        <v>3284</v>
      </c>
      <c r="Q284" s="211"/>
      <c r="R284" s="217"/>
      <c r="S284" s="219"/>
      <c r="T284" s="219"/>
      <c r="U284" s="219"/>
      <c r="V284" s="219"/>
      <c r="W284" s="219"/>
      <c r="X284" s="219"/>
      <c r="Y284" s="215">
        <v>0</v>
      </c>
      <c r="Z284" s="215"/>
      <c r="AA284" s="215"/>
      <c r="AB284" s="215"/>
      <c r="AC284" s="215"/>
    </row>
    <row r="285" spans="1:29" ht="81" x14ac:dyDescent="0.2">
      <c r="A285" s="80"/>
      <c r="B285" s="80"/>
      <c r="I285" s="211" t="s">
        <v>303</v>
      </c>
      <c r="J285" s="211" t="s">
        <v>304</v>
      </c>
      <c r="K285" s="216" t="s">
        <v>2853</v>
      </c>
      <c r="L285" s="20" t="s">
        <v>1600</v>
      </c>
      <c r="M285" s="218">
        <v>2.200854700854701</v>
      </c>
      <c r="N285" s="211" t="s">
        <v>2298</v>
      </c>
      <c r="O285" s="30" t="s">
        <v>2299</v>
      </c>
      <c r="P285" s="217" t="s">
        <v>1562</v>
      </c>
      <c r="Q285" s="211" t="s">
        <v>3256</v>
      </c>
      <c r="R285" s="217" t="s">
        <v>2296</v>
      </c>
      <c r="S285" s="219">
        <v>300</v>
      </c>
      <c r="T285" s="219">
        <v>360</v>
      </c>
      <c r="U285" s="219">
        <v>360</v>
      </c>
      <c r="V285" s="219">
        <v>360</v>
      </c>
      <c r="W285" s="219">
        <v>360</v>
      </c>
      <c r="X285" s="219">
        <v>360</v>
      </c>
      <c r="Y285" s="215">
        <v>0</v>
      </c>
      <c r="Z285" s="215">
        <v>0</v>
      </c>
      <c r="AA285" s="215">
        <v>0</v>
      </c>
      <c r="AB285" s="215">
        <v>0</v>
      </c>
      <c r="AC285" s="215">
        <v>0</v>
      </c>
    </row>
    <row r="286" spans="1:29" ht="67.5" x14ac:dyDescent="0.2">
      <c r="A286" s="80"/>
      <c r="B286" s="80"/>
      <c r="I286" s="211" t="s">
        <v>305</v>
      </c>
      <c r="J286" s="211" t="s">
        <v>306</v>
      </c>
      <c r="K286" s="216" t="s">
        <v>2853</v>
      </c>
      <c r="L286" s="20" t="s">
        <v>1600</v>
      </c>
      <c r="M286" s="218">
        <v>2.0726495726495728</v>
      </c>
      <c r="N286" s="211" t="s">
        <v>2300</v>
      </c>
      <c r="O286" s="30" t="s">
        <v>2301</v>
      </c>
      <c r="P286" s="217" t="s">
        <v>1562</v>
      </c>
      <c r="Q286" s="211" t="s">
        <v>3256</v>
      </c>
      <c r="R286" s="217" t="s">
        <v>2296</v>
      </c>
      <c r="S286" s="219">
        <v>200</v>
      </c>
      <c r="T286" s="219">
        <v>190</v>
      </c>
      <c r="U286" s="219">
        <v>190</v>
      </c>
      <c r="V286" s="219">
        <v>190</v>
      </c>
      <c r="W286" s="219">
        <v>190</v>
      </c>
      <c r="X286" s="219">
        <v>190</v>
      </c>
      <c r="Y286" s="215">
        <v>0</v>
      </c>
      <c r="Z286" s="215">
        <v>0</v>
      </c>
      <c r="AA286" s="215">
        <v>0</v>
      </c>
      <c r="AB286" s="215">
        <v>0</v>
      </c>
      <c r="AC286" s="215">
        <v>0</v>
      </c>
    </row>
    <row r="287" spans="1:29" ht="81" x14ac:dyDescent="0.2">
      <c r="A287" s="80"/>
      <c r="B287" s="80"/>
      <c r="I287" s="211" t="s">
        <v>307</v>
      </c>
      <c r="J287" s="211" t="s">
        <v>308</v>
      </c>
      <c r="K287" s="216" t="s">
        <v>2853</v>
      </c>
      <c r="L287" s="20" t="s">
        <v>1600</v>
      </c>
      <c r="M287" s="218">
        <v>1.9444444444444446</v>
      </c>
      <c r="N287" s="211" t="s">
        <v>2302</v>
      </c>
      <c r="O287" s="30" t="s">
        <v>2303</v>
      </c>
      <c r="P287" s="217" t="s">
        <v>1562</v>
      </c>
      <c r="Q287" s="211" t="s">
        <v>3256</v>
      </c>
      <c r="R287" s="217" t="s">
        <v>2296</v>
      </c>
      <c r="S287" s="219">
        <v>0.5</v>
      </c>
      <c r="T287" s="219">
        <v>0.5</v>
      </c>
      <c r="U287" s="219">
        <v>0.5</v>
      </c>
      <c r="V287" s="219">
        <v>0.5</v>
      </c>
      <c r="W287" s="219">
        <v>0.5</v>
      </c>
      <c r="X287" s="219">
        <v>0.5</v>
      </c>
      <c r="Y287" s="215">
        <v>0</v>
      </c>
      <c r="Z287" s="215">
        <v>0</v>
      </c>
      <c r="AA287" s="215">
        <v>0</v>
      </c>
      <c r="AB287" s="215">
        <v>0</v>
      </c>
      <c r="AC287" s="215">
        <v>0</v>
      </c>
    </row>
    <row r="288" spans="1:29" ht="108" x14ac:dyDescent="0.2">
      <c r="A288" s="80"/>
      <c r="B288" s="80"/>
      <c r="I288" s="211" t="s">
        <v>309</v>
      </c>
      <c r="J288" s="211" t="s">
        <v>310</v>
      </c>
      <c r="K288" s="216" t="s">
        <v>2853</v>
      </c>
      <c r="L288" s="20" t="s">
        <v>1600</v>
      </c>
      <c r="M288" s="218">
        <v>1.8162393162393164</v>
      </c>
      <c r="N288" s="211" t="s">
        <v>2304</v>
      </c>
      <c r="O288" s="30" t="s">
        <v>2305</v>
      </c>
      <c r="P288" s="217" t="s">
        <v>1562</v>
      </c>
      <c r="Q288" s="211" t="s">
        <v>3256</v>
      </c>
      <c r="R288" s="217" t="s">
        <v>2296</v>
      </c>
      <c r="S288" s="219">
        <v>0.6</v>
      </c>
      <c r="T288" s="219">
        <v>0.6</v>
      </c>
      <c r="U288" s="219">
        <v>0.6</v>
      </c>
      <c r="V288" s="219">
        <v>0.6</v>
      </c>
      <c r="W288" s="219">
        <v>0.6</v>
      </c>
      <c r="X288" s="219">
        <v>0.6</v>
      </c>
      <c r="Y288" s="215">
        <v>8250041535</v>
      </c>
      <c r="Z288" s="215">
        <v>2116810203</v>
      </c>
      <c r="AA288" s="215">
        <v>2207626767</v>
      </c>
      <c r="AB288" s="215">
        <v>2096970605</v>
      </c>
      <c r="AC288" s="215">
        <v>1828633960</v>
      </c>
    </row>
    <row r="289" spans="1:29" ht="94.5" x14ac:dyDescent="0.2">
      <c r="A289" s="80"/>
      <c r="B289" s="80"/>
      <c r="I289" s="211" t="s">
        <v>311</v>
      </c>
      <c r="J289" s="211" t="s">
        <v>312</v>
      </c>
      <c r="K289" s="216" t="s">
        <v>3262</v>
      </c>
      <c r="L289" s="20" t="s">
        <v>1601</v>
      </c>
      <c r="M289" s="218">
        <v>1.6880341880341883</v>
      </c>
      <c r="N289" s="211" t="s">
        <v>2306</v>
      </c>
      <c r="O289" s="30" t="s">
        <v>2307</v>
      </c>
      <c r="P289" s="217" t="s">
        <v>1550</v>
      </c>
      <c r="Q289" s="211" t="s">
        <v>3255</v>
      </c>
      <c r="R289" s="217" t="s">
        <v>655</v>
      </c>
      <c r="S289" s="219" t="s">
        <v>2290</v>
      </c>
      <c r="T289" s="219">
        <v>521</v>
      </c>
      <c r="U289" s="219">
        <v>521</v>
      </c>
      <c r="V289" s="219">
        <v>0</v>
      </c>
      <c r="W289" s="219">
        <v>0</v>
      </c>
      <c r="X289" s="219">
        <v>0</v>
      </c>
      <c r="Y289" s="215">
        <v>75176640</v>
      </c>
      <c r="Z289" s="215">
        <v>75176640</v>
      </c>
      <c r="AA289" s="215">
        <v>0</v>
      </c>
      <c r="AB289" s="215">
        <v>0</v>
      </c>
      <c r="AC289" s="215">
        <v>0</v>
      </c>
    </row>
    <row r="290" spans="1:29" ht="54" x14ac:dyDescent="0.2">
      <c r="A290" s="80"/>
      <c r="B290" s="80"/>
      <c r="I290" s="211" t="s">
        <v>313</v>
      </c>
      <c r="J290" s="211" t="s">
        <v>314</v>
      </c>
      <c r="K290" s="216" t="s">
        <v>3262</v>
      </c>
      <c r="L290" s="20" t="s">
        <v>1602</v>
      </c>
      <c r="M290" s="218">
        <v>3.3760683760683765</v>
      </c>
      <c r="N290" s="211" t="s">
        <v>2308</v>
      </c>
      <c r="O290" s="30" t="s">
        <v>2309</v>
      </c>
      <c r="P290" s="217" t="s">
        <v>1550</v>
      </c>
      <c r="Q290" s="211" t="s">
        <v>3255</v>
      </c>
      <c r="R290" s="217" t="s">
        <v>655</v>
      </c>
      <c r="S290" s="219">
        <v>240</v>
      </c>
      <c r="T290" s="219">
        <v>200</v>
      </c>
      <c r="U290" s="219">
        <v>50</v>
      </c>
      <c r="V290" s="219">
        <v>100</v>
      </c>
      <c r="W290" s="219">
        <v>150</v>
      </c>
      <c r="X290" s="219">
        <v>200</v>
      </c>
      <c r="Y290" s="215">
        <v>400000000</v>
      </c>
      <c r="Z290" s="215">
        <v>100000000</v>
      </c>
      <c r="AA290" s="215">
        <v>100000000</v>
      </c>
      <c r="AB290" s="215">
        <v>100000000</v>
      </c>
      <c r="AC290" s="215">
        <v>100000000</v>
      </c>
    </row>
    <row r="291" spans="1:29" ht="94.5" x14ac:dyDescent="0.2">
      <c r="A291" s="80"/>
      <c r="B291" s="80"/>
      <c r="I291" s="211" t="s">
        <v>315</v>
      </c>
      <c r="J291" s="211" t="s">
        <v>316</v>
      </c>
      <c r="K291" s="216" t="s">
        <v>3262</v>
      </c>
      <c r="L291" s="20" t="s">
        <v>1602</v>
      </c>
      <c r="M291" s="218">
        <v>3.2478632478632483</v>
      </c>
      <c r="N291" s="211" t="s">
        <v>2310</v>
      </c>
      <c r="O291" s="30" t="s">
        <v>2311</v>
      </c>
      <c r="P291" s="217" t="s">
        <v>1550</v>
      </c>
      <c r="Q291" s="211" t="s">
        <v>3255</v>
      </c>
      <c r="R291" s="217" t="s">
        <v>2296</v>
      </c>
      <c r="S291" s="219" t="s">
        <v>2290</v>
      </c>
      <c r="T291" s="219">
        <v>323</v>
      </c>
      <c r="U291" s="219">
        <v>323</v>
      </c>
      <c r="V291" s="219">
        <v>0</v>
      </c>
      <c r="W291" s="219">
        <v>0</v>
      </c>
      <c r="X291" s="219">
        <v>0</v>
      </c>
      <c r="Y291" s="215">
        <v>46537920</v>
      </c>
      <c r="Z291" s="215">
        <v>46537920</v>
      </c>
      <c r="AA291" s="215">
        <v>0</v>
      </c>
      <c r="AB291" s="215">
        <v>0</v>
      </c>
      <c r="AC291" s="215">
        <v>0</v>
      </c>
    </row>
    <row r="292" spans="1:29" ht="108" x14ac:dyDescent="0.2">
      <c r="A292" s="80"/>
      <c r="B292" s="80"/>
      <c r="I292" s="211" t="s">
        <v>317</v>
      </c>
      <c r="J292" s="211" t="s">
        <v>318</v>
      </c>
      <c r="K292" s="216" t="s">
        <v>3262</v>
      </c>
      <c r="L292" s="20" t="s">
        <v>1602</v>
      </c>
      <c r="M292" s="218">
        <v>3.1196581196581201</v>
      </c>
      <c r="N292" s="211" t="s">
        <v>2312</v>
      </c>
      <c r="O292" s="30" t="s">
        <v>2313</v>
      </c>
      <c r="P292" s="217" t="s">
        <v>1550</v>
      </c>
      <c r="Q292" s="211" t="s">
        <v>3255</v>
      </c>
      <c r="R292" s="217" t="s">
        <v>2267</v>
      </c>
      <c r="S292" s="219">
        <v>50</v>
      </c>
      <c r="T292" s="219">
        <v>400</v>
      </c>
      <c r="U292" s="219">
        <v>100</v>
      </c>
      <c r="V292" s="219">
        <v>200</v>
      </c>
      <c r="W292" s="219">
        <v>300</v>
      </c>
      <c r="X292" s="219">
        <v>400</v>
      </c>
      <c r="Y292" s="215">
        <v>400000000</v>
      </c>
      <c r="Z292" s="215">
        <v>100000000</v>
      </c>
      <c r="AA292" s="215">
        <v>100000000</v>
      </c>
      <c r="AB292" s="215">
        <v>100000000</v>
      </c>
      <c r="AC292" s="215">
        <v>100000000</v>
      </c>
    </row>
    <row r="293" spans="1:29" ht="67.5" x14ac:dyDescent="0.2">
      <c r="A293" s="80"/>
      <c r="B293" s="80"/>
      <c r="I293" s="211" t="s">
        <v>319</v>
      </c>
      <c r="J293" s="211" t="s">
        <v>320</v>
      </c>
      <c r="K293" s="216" t="s">
        <v>2850</v>
      </c>
      <c r="L293" s="20" t="s">
        <v>1603</v>
      </c>
      <c r="M293" s="218">
        <v>2.9914529914529919</v>
      </c>
      <c r="N293" s="211" t="s">
        <v>2314</v>
      </c>
      <c r="O293" s="30" t="s">
        <v>2315</v>
      </c>
      <c r="P293" s="217" t="s">
        <v>1562</v>
      </c>
      <c r="Q293" s="211" t="s">
        <v>3256</v>
      </c>
      <c r="R293" s="217" t="s">
        <v>655</v>
      </c>
      <c r="S293" s="219">
        <v>1</v>
      </c>
      <c r="T293" s="219">
        <v>1</v>
      </c>
      <c r="U293" s="219">
        <v>1</v>
      </c>
      <c r="V293" s="219">
        <v>1</v>
      </c>
      <c r="W293" s="219">
        <v>1</v>
      </c>
      <c r="X293" s="219">
        <v>1</v>
      </c>
      <c r="Y293" s="215">
        <v>438600000</v>
      </c>
      <c r="Z293" s="215">
        <v>95000000</v>
      </c>
      <c r="AA293" s="215">
        <v>100000000</v>
      </c>
      <c r="AB293" s="215">
        <v>120000000</v>
      </c>
      <c r="AC293" s="215">
        <v>123600000</v>
      </c>
    </row>
    <row r="294" spans="1:29" ht="81" x14ac:dyDescent="0.2">
      <c r="A294" s="80"/>
      <c r="B294" s="80"/>
      <c r="I294" s="211" t="s">
        <v>321</v>
      </c>
      <c r="J294" s="211" t="s">
        <v>322</v>
      </c>
      <c r="K294" s="216" t="s">
        <v>2850</v>
      </c>
      <c r="L294" s="20" t="s">
        <v>1603</v>
      </c>
      <c r="M294" s="224">
        <v>2.8632478632478637</v>
      </c>
      <c r="N294" s="211" t="s">
        <v>3399</v>
      </c>
      <c r="O294" s="30" t="s">
        <v>3400</v>
      </c>
      <c r="P294" s="217" t="s">
        <v>1562</v>
      </c>
      <c r="Q294" s="211" t="s">
        <v>3256</v>
      </c>
      <c r="R294" s="217" t="s">
        <v>655</v>
      </c>
      <c r="S294" s="219">
        <v>0</v>
      </c>
      <c r="T294" s="219">
        <v>1</v>
      </c>
      <c r="U294" s="219">
        <v>1</v>
      </c>
      <c r="V294" s="219">
        <v>1</v>
      </c>
      <c r="W294" s="219">
        <v>1</v>
      </c>
      <c r="X294" s="219">
        <v>1</v>
      </c>
      <c r="Y294" s="215">
        <v>164500000</v>
      </c>
      <c r="Z294" s="215">
        <v>20000000</v>
      </c>
      <c r="AA294" s="215">
        <v>42500000</v>
      </c>
      <c r="AB294" s="215">
        <v>50000000</v>
      </c>
      <c r="AC294" s="215">
        <v>52000000</v>
      </c>
    </row>
    <row r="295" spans="1:29" ht="54" x14ac:dyDescent="0.2">
      <c r="A295" s="80"/>
      <c r="B295" s="80"/>
      <c r="I295" s="211" t="s">
        <v>323</v>
      </c>
      <c r="J295" s="211" t="s">
        <v>1039</v>
      </c>
      <c r="K295" s="216" t="s">
        <v>2854</v>
      </c>
      <c r="L295" s="20" t="s">
        <v>1604</v>
      </c>
      <c r="M295" s="224">
        <v>2.7350427350427355</v>
      </c>
      <c r="N295" s="211" t="s">
        <v>3401</v>
      </c>
      <c r="O295" s="30" t="s">
        <v>3402</v>
      </c>
      <c r="P295" s="217" t="s">
        <v>1550</v>
      </c>
      <c r="Q295" s="211" t="s">
        <v>3255</v>
      </c>
      <c r="R295" s="217" t="s">
        <v>655</v>
      </c>
      <c r="S295" s="219">
        <v>113</v>
      </c>
      <c r="T295" s="219">
        <v>120</v>
      </c>
      <c r="U295" s="219">
        <v>115</v>
      </c>
      <c r="V295" s="219">
        <v>117</v>
      </c>
      <c r="W295" s="219">
        <v>119</v>
      </c>
      <c r="X295" s="219">
        <v>120</v>
      </c>
      <c r="Y295" s="215">
        <v>128768146</v>
      </c>
      <c r="Z295" s="215">
        <v>30779070</v>
      </c>
      <c r="AA295" s="215">
        <v>31702442</v>
      </c>
      <c r="AB295" s="215">
        <v>32653515</v>
      </c>
      <c r="AC295" s="215">
        <v>33633119</v>
      </c>
    </row>
    <row r="296" spans="1:29" ht="108" x14ac:dyDescent="0.2">
      <c r="A296" s="80"/>
      <c r="B296" s="80"/>
      <c r="I296" s="211" t="s">
        <v>1040</v>
      </c>
      <c r="J296" s="211" t="s">
        <v>1041</v>
      </c>
      <c r="K296" s="216" t="s">
        <v>2854</v>
      </c>
      <c r="L296" s="20" t="s">
        <v>1604</v>
      </c>
      <c r="M296" s="224">
        <v>2.6068376068376073</v>
      </c>
      <c r="N296" s="211" t="s">
        <v>3403</v>
      </c>
      <c r="O296" s="30" t="s">
        <v>3404</v>
      </c>
      <c r="P296" s="217" t="s">
        <v>1550</v>
      </c>
      <c r="Q296" s="211" t="s">
        <v>3255</v>
      </c>
      <c r="R296" s="217" t="s">
        <v>655</v>
      </c>
      <c r="S296" s="219">
        <v>26</v>
      </c>
      <c r="T296" s="219">
        <v>31</v>
      </c>
      <c r="U296" s="219">
        <v>27</v>
      </c>
      <c r="V296" s="219">
        <v>28</v>
      </c>
      <c r="W296" s="219">
        <v>30</v>
      </c>
      <c r="X296" s="219">
        <v>31</v>
      </c>
      <c r="Y296" s="215">
        <v>86000000</v>
      </c>
      <c r="Z296" s="215">
        <v>15000000</v>
      </c>
      <c r="AA296" s="215">
        <v>20000000</v>
      </c>
      <c r="AB296" s="215">
        <v>25000000</v>
      </c>
      <c r="AC296" s="215">
        <v>26000000</v>
      </c>
    </row>
    <row r="297" spans="1:29" ht="81" x14ac:dyDescent="0.2">
      <c r="A297" s="80"/>
      <c r="B297" s="80"/>
      <c r="I297" s="211" t="s">
        <v>1042</v>
      </c>
      <c r="J297" s="211" t="s">
        <v>1043</v>
      </c>
      <c r="K297" s="216" t="s">
        <v>3262</v>
      </c>
      <c r="L297" s="20" t="s">
        <v>1605</v>
      </c>
      <c r="M297" s="224">
        <v>2.4786324786324787</v>
      </c>
      <c r="N297" s="211" t="s">
        <v>3405</v>
      </c>
      <c r="O297" s="30" t="s">
        <v>3406</v>
      </c>
      <c r="P297" s="217" t="s">
        <v>1550</v>
      </c>
      <c r="Q297" s="211" t="s">
        <v>3255</v>
      </c>
      <c r="R297" s="217" t="s">
        <v>655</v>
      </c>
      <c r="S297" s="219">
        <v>0</v>
      </c>
      <c r="T297" s="219">
        <v>49</v>
      </c>
      <c r="U297" s="219">
        <v>13</v>
      </c>
      <c r="V297" s="219">
        <v>25</v>
      </c>
      <c r="W297" s="219">
        <v>37</v>
      </c>
      <c r="X297" s="219">
        <v>49</v>
      </c>
      <c r="Y297" s="215">
        <v>0</v>
      </c>
      <c r="Z297" s="215">
        <v>0</v>
      </c>
      <c r="AA297" s="215">
        <v>0</v>
      </c>
      <c r="AB297" s="215">
        <v>0</v>
      </c>
      <c r="AC297" s="215">
        <v>0</v>
      </c>
    </row>
    <row r="298" spans="1:29" ht="27" x14ac:dyDescent="0.2">
      <c r="A298" s="80"/>
      <c r="B298" s="80"/>
      <c r="I298" s="211" t="s">
        <v>1044</v>
      </c>
      <c r="J298" s="211" t="s">
        <v>1045</v>
      </c>
      <c r="K298" s="216" t="s">
        <v>2851</v>
      </c>
      <c r="L298" s="20" t="s">
        <v>1596</v>
      </c>
      <c r="M298" s="224">
        <v>25.555555555555557</v>
      </c>
      <c r="N298" s="211" t="s">
        <v>3407</v>
      </c>
      <c r="O298" s="30" t="s">
        <v>3407</v>
      </c>
      <c r="P298" s="217" t="s">
        <v>2263</v>
      </c>
      <c r="Q298" s="211" t="s">
        <v>3255</v>
      </c>
      <c r="R298" s="217" t="s">
        <v>3408</v>
      </c>
      <c r="S298" s="219">
        <v>0</v>
      </c>
      <c r="T298" s="219">
        <v>16800</v>
      </c>
      <c r="U298" s="219">
        <v>4200</v>
      </c>
      <c r="V298" s="219">
        <v>8400</v>
      </c>
      <c r="W298" s="219">
        <v>12600</v>
      </c>
      <c r="X298" s="219">
        <v>16800</v>
      </c>
      <c r="Y298" s="215">
        <v>1057191963</v>
      </c>
      <c r="Z298" s="215">
        <v>246593200</v>
      </c>
      <c r="AA298" s="215">
        <v>247719729</v>
      </c>
      <c r="AB298" s="215">
        <v>275237238</v>
      </c>
      <c r="AC298" s="215">
        <v>287641796</v>
      </c>
    </row>
    <row r="299" spans="1:29" ht="108" x14ac:dyDescent="0.2">
      <c r="A299" s="80"/>
      <c r="B299" s="80"/>
      <c r="I299" s="211" t="s">
        <v>1046</v>
      </c>
      <c r="J299" s="211" t="s">
        <v>1047</v>
      </c>
      <c r="K299" s="216" t="s">
        <v>1996</v>
      </c>
      <c r="L299" s="20" t="s">
        <v>1596</v>
      </c>
      <c r="M299" s="224">
        <v>30</v>
      </c>
      <c r="N299" s="211" t="s">
        <v>3409</v>
      </c>
      <c r="O299" s="30" t="s">
        <v>3410</v>
      </c>
      <c r="P299" s="217" t="s">
        <v>1546</v>
      </c>
      <c r="Q299" s="211" t="s">
        <v>3256</v>
      </c>
      <c r="R299" s="217" t="s">
        <v>655</v>
      </c>
      <c r="S299" s="219">
        <v>0</v>
      </c>
      <c r="T299" s="219">
        <v>1</v>
      </c>
      <c r="U299" s="219">
        <v>1</v>
      </c>
      <c r="V299" s="219">
        <v>1</v>
      </c>
      <c r="W299" s="219">
        <v>1</v>
      </c>
      <c r="X299" s="219">
        <v>1</v>
      </c>
      <c r="Y299" s="215">
        <v>1294261551</v>
      </c>
      <c r="Z299" s="215">
        <v>319998880</v>
      </c>
      <c r="AA299" s="215">
        <v>318360113</v>
      </c>
      <c r="AB299" s="215">
        <v>325000000</v>
      </c>
      <c r="AC299" s="215">
        <v>330902558</v>
      </c>
    </row>
    <row r="300" spans="1:29" ht="54" x14ac:dyDescent="0.2">
      <c r="A300" s="80"/>
      <c r="B300" s="80"/>
      <c r="I300" s="211" t="s">
        <v>1048</v>
      </c>
      <c r="J300" s="211" t="s">
        <v>1049</v>
      </c>
      <c r="K300" s="216" t="s">
        <v>1989</v>
      </c>
      <c r="L300" s="20" t="s">
        <v>1596</v>
      </c>
      <c r="M300" s="224">
        <v>24.444444444444446</v>
      </c>
      <c r="N300" s="211" t="s">
        <v>3411</v>
      </c>
      <c r="O300" s="30" t="s">
        <v>3412</v>
      </c>
      <c r="P300" s="217" t="s">
        <v>1557</v>
      </c>
      <c r="Q300" s="211" t="s">
        <v>3256</v>
      </c>
      <c r="R300" s="217" t="s">
        <v>3408</v>
      </c>
      <c r="S300" s="219">
        <v>0</v>
      </c>
      <c r="T300" s="219">
        <v>1</v>
      </c>
      <c r="U300" s="219">
        <v>1</v>
      </c>
      <c r="V300" s="219">
        <v>1</v>
      </c>
      <c r="W300" s="219">
        <v>1</v>
      </c>
      <c r="X300" s="219">
        <v>1</v>
      </c>
      <c r="Y300" s="215">
        <v>1033000000</v>
      </c>
      <c r="Z300" s="215">
        <v>253000000</v>
      </c>
      <c r="AA300" s="215">
        <v>255000000</v>
      </c>
      <c r="AB300" s="215">
        <v>260000000</v>
      </c>
      <c r="AC300" s="215">
        <v>265000000</v>
      </c>
    </row>
    <row r="301" spans="1:29" ht="67.5" x14ac:dyDescent="0.2">
      <c r="A301" s="80"/>
      <c r="B301" s="80"/>
      <c r="I301" s="211" t="s">
        <v>1050</v>
      </c>
      <c r="J301" s="211" t="s">
        <v>1051</v>
      </c>
      <c r="K301" s="216" t="s">
        <v>1989</v>
      </c>
      <c r="L301" s="20" t="s">
        <v>1596</v>
      </c>
      <c r="M301" s="224">
        <v>13.333333333333336</v>
      </c>
      <c r="N301" s="211" t="s">
        <v>3413</v>
      </c>
      <c r="O301" s="30" t="s">
        <v>3414</v>
      </c>
      <c r="P301" s="217" t="s">
        <v>1557</v>
      </c>
      <c r="Q301" s="211" t="s">
        <v>3256</v>
      </c>
      <c r="R301" s="217" t="s">
        <v>3408</v>
      </c>
      <c r="S301" s="219">
        <v>0</v>
      </c>
      <c r="T301" s="219">
        <v>1</v>
      </c>
      <c r="U301" s="219">
        <v>1</v>
      </c>
      <c r="V301" s="219">
        <v>1</v>
      </c>
      <c r="W301" s="219">
        <v>1</v>
      </c>
      <c r="X301" s="219">
        <v>1</v>
      </c>
      <c r="Y301" s="215">
        <v>45000000</v>
      </c>
      <c r="Z301" s="215">
        <v>0</v>
      </c>
      <c r="AA301" s="215">
        <v>10000000</v>
      </c>
      <c r="AB301" s="215">
        <v>15000000</v>
      </c>
      <c r="AC301" s="215">
        <v>20000000</v>
      </c>
    </row>
    <row r="302" spans="1:29" ht="63.75" x14ac:dyDescent="0.2">
      <c r="A302" s="80"/>
      <c r="B302" s="80"/>
      <c r="I302" s="211" t="s">
        <v>1052</v>
      </c>
      <c r="J302" s="211" t="s">
        <v>1053</v>
      </c>
      <c r="K302" s="216" t="s">
        <v>2852</v>
      </c>
      <c r="L302" s="20" t="s">
        <v>1599</v>
      </c>
      <c r="M302" s="224">
        <v>6.6666666666666679</v>
      </c>
      <c r="N302" s="211" t="s">
        <v>3285</v>
      </c>
      <c r="O302" s="30" t="s">
        <v>3286</v>
      </c>
      <c r="P302" s="217" t="s">
        <v>2263</v>
      </c>
      <c r="Q302" s="211"/>
      <c r="R302" s="217"/>
      <c r="S302" s="219"/>
      <c r="T302" s="219"/>
      <c r="U302" s="219"/>
      <c r="V302" s="219"/>
      <c r="W302" s="219"/>
      <c r="X302" s="219"/>
      <c r="Y302" s="215">
        <v>1782258571</v>
      </c>
      <c r="Z302" s="215">
        <v>426008000</v>
      </c>
      <c r="AA302" s="215">
        <v>438788240</v>
      </c>
      <c r="AB302" s="215">
        <v>451951887</v>
      </c>
      <c r="AC302" s="215">
        <v>465510444</v>
      </c>
    </row>
    <row r="303" spans="1:29" ht="81" x14ac:dyDescent="0.2">
      <c r="A303" s="80"/>
      <c r="B303" s="80"/>
      <c r="I303" s="211" t="s">
        <v>1054</v>
      </c>
      <c r="J303" s="211" t="s">
        <v>1055</v>
      </c>
      <c r="K303" s="216" t="s">
        <v>2855</v>
      </c>
      <c r="L303" s="20" t="s">
        <v>1596</v>
      </c>
      <c r="M303" s="224">
        <v>8.3333333333333339</v>
      </c>
      <c r="N303" s="211" t="s">
        <v>3415</v>
      </c>
      <c r="O303" s="30" t="s">
        <v>3416</v>
      </c>
      <c r="P303" s="217" t="s">
        <v>2281</v>
      </c>
      <c r="Q303" s="211" t="s">
        <v>3256</v>
      </c>
      <c r="R303" s="217" t="s">
        <v>3287</v>
      </c>
      <c r="S303" s="219">
        <v>1</v>
      </c>
      <c r="T303" s="219">
        <v>1</v>
      </c>
      <c r="U303" s="219">
        <v>1</v>
      </c>
      <c r="V303" s="219">
        <v>1</v>
      </c>
      <c r="W303" s="219">
        <v>1</v>
      </c>
      <c r="X303" s="219">
        <v>1</v>
      </c>
      <c r="Y303" s="215">
        <v>165000000</v>
      </c>
      <c r="Z303" s="215">
        <v>15000000</v>
      </c>
      <c r="AA303" s="215">
        <v>50000000</v>
      </c>
      <c r="AB303" s="215">
        <v>50000000</v>
      </c>
      <c r="AC303" s="215">
        <v>50000000</v>
      </c>
    </row>
    <row r="304" spans="1:29" ht="127.5" x14ac:dyDescent="0.2">
      <c r="A304" s="80"/>
      <c r="B304" s="80"/>
      <c r="I304" s="211" t="s">
        <v>1056</v>
      </c>
      <c r="J304" s="211" t="s">
        <v>1057</v>
      </c>
      <c r="K304" s="216" t="s">
        <v>2852</v>
      </c>
      <c r="L304" s="20" t="s">
        <v>1599</v>
      </c>
      <c r="M304" s="224">
        <v>5.9523809523809526</v>
      </c>
      <c r="N304" s="211" t="s">
        <v>3288</v>
      </c>
      <c r="O304" s="30" t="s">
        <v>3289</v>
      </c>
      <c r="P304" s="217" t="s">
        <v>2263</v>
      </c>
      <c r="Q304" s="211"/>
      <c r="R304" s="217"/>
      <c r="S304" s="219"/>
      <c r="T304" s="219"/>
      <c r="U304" s="219"/>
      <c r="V304" s="219"/>
      <c r="W304" s="219"/>
      <c r="X304" s="219"/>
      <c r="Y304" s="215">
        <v>775644446</v>
      </c>
      <c r="Z304" s="215">
        <v>185400000</v>
      </c>
      <c r="AA304" s="215">
        <v>190962000</v>
      </c>
      <c r="AB304" s="215">
        <v>196690860</v>
      </c>
      <c r="AC304" s="215">
        <v>202591586</v>
      </c>
    </row>
    <row r="305" spans="1:29" ht="51" x14ac:dyDescent="0.2">
      <c r="A305" s="80"/>
      <c r="B305" s="80"/>
      <c r="I305" s="211" t="s">
        <v>1058</v>
      </c>
      <c r="J305" s="211" t="s">
        <v>1059</v>
      </c>
      <c r="K305" s="216" t="s">
        <v>2851</v>
      </c>
      <c r="L305" s="20" t="s">
        <v>1599</v>
      </c>
      <c r="M305" s="218">
        <v>9.5238095238095237</v>
      </c>
      <c r="N305" s="211" t="s">
        <v>2295</v>
      </c>
      <c r="O305" s="30" t="s">
        <v>3417</v>
      </c>
      <c r="P305" s="217" t="s">
        <v>2263</v>
      </c>
      <c r="Q305" s="211" t="s">
        <v>3255</v>
      </c>
      <c r="R305" s="217" t="s">
        <v>1558</v>
      </c>
      <c r="S305" s="219">
        <v>0</v>
      </c>
      <c r="T305" s="219">
        <v>8400</v>
      </c>
      <c r="U305" s="219">
        <v>200</v>
      </c>
      <c r="V305" s="219">
        <v>2733</v>
      </c>
      <c r="W305" s="219">
        <v>5466</v>
      </c>
      <c r="X305" s="219">
        <v>8400</v>
      </c>
      <c r="Y305" s="215">
        <v>350000000</v>
      </c>
      <c r="Z305" s="215">
        <v>100000000</v>
      </c>
      <c r="AA305" s="215">
        <v>100000000</v>
      </c>
      <c r="AB305" s="215">
        <v>75000000</v>
      </c>
      <c r="AC305" s="215">
        <v>75000000</v>
      </c>
    </row>
    <row r="306" spans="1:29" ht="108" x14ac:dyDescent="0.2">
      <c r="A306" s="80"/>
      <c r="B306" s="80"/>
      <c r="I306" s="211" t="s">
        <v>1060</v>
      </c>
      <c r="J306" s="211" t="s">
        <v>1061</v>
      </c>
      <c r="K306" s="216" t="s">
        <v>2850</v>
      </c>
      <c r="L306" s="20" t="s">
        <v>1603</v>
      </c>
      <c r="M306" s="218">
        <v>13.095238095238097</v>
      </c>
      <c r="N306" s="211" t="s">
        <v>3418</v>
      </c>
      <c r="O306" s="30" t="s">
        <v>3419</v>
      </c>
      <c r="P306" s="217" t="s">
        <v>1562</v>
      </c>
      <c r="Q306" s="211" t="s">
        <v>3255</v>
      </c>
      <c r="R306" s="217" t="s">
        <v>655</v>
      </c>
      <c r="S306" s="219">
        <v>1</v>
      </c>
      <c r="T306" s="219">
        <v>4</v>
      </c>
      <c r="U306" s="219">
        <v>1</v>
      </c>
      <c r="V306" s="219">
        <v>2</v>
      </c>
      <c r="W306" s="219">
        <v>3</v>
      </c>
      <c r="X306" s="219">
        <v>4</v>
      </c>
      <c r="Y306" s="215">
        <v>128768146</v>
      </c>
      <c r="Z306" s="215">
        <v>30779070</v>
      </c>
      <c r="AA306" s="215">
        <v>31702442</v>
      </c>
      <c r="AB306" s="215">
        <v>32653515</v>
      </c>
      <c r="AC306" s="215">
        <v>33633119</v>
      </c>
    </row>
    <row r="307" spans="1:29" ht="108" x14ac:dyDescent="0.2">
      <c r="A307" s="80"/>
      <c r="B307" s="80"/>
      <c r="I307" s="211" t="s">
        <v>1062</v>
      </c>
      <c r="J307" s="211" t="s">
        <v>1063</v>
      </c>
      <c r="K307" s="216" t="s">
        <v>3262</v>
      </c>
      <c r="L307" s="20" t="s">
        <v>1605</v>
      </c>
      <c r="M307" s="218">
        <v>19.047619047619047</v>
      </c>
      <c r="N307" s="211" t="s">
        <v>3420</v>
      </c>
      <c r="O307" s="30" t="s">
        <v>3421</v>
      </c>
      <c r="P307" s="217" t="s">
        <v>1550</v>
      </c>
      <c r="Q307" s="211" t="s">
        <v>3255</v>
      </c>
      <c r="R307" s="217" t="s">
        <v>1558</v>
      </c>
      <c r="S307" s="219">
        <v>247</v>
      </c>
      <c r="T307" s="219">
        <v>171</v>
      </c>
      <c r="U307" s="219">
        <v>45</v>
      </c>
      <c r="V307" s="219">
        <v>83</v>
      </c>
      <c r="W307" s="219">
        <v>130</v>
      </c>
      <c r="X307" s="219">
        <v>171</v>
      </c>
      <c r="Y307" s="215">
        <v>85000000</v>
      </c>
      <c r="Z307" s="215">
        <v>15000000</v>
      </c>
      <c r="AA307" s="215">
        <v>20000000</v>
      </c>
      <c r="AB307" s="215">
        <v>25000000</v>
      </c>
      <c r="AC307" s="215">
        <v>25000000</v>
      </c>
    </row>
    <row r="308" spans="1:29" ht="89.25" x14ac:dyDescent="0.2">
      <c r="A308" s="80"/>
      <c r="B308" s="80"/>
      <c r="I308" s="211" t="s">
        <v>1064</v>
      </c>
      <c r="J308" s="211" t="s">
        <v>1065</v>
      </c>
      <c r="K308" s="216" t="s">
        <v>3262</v>
      </c>
      <c r="L308" s="20" t="s">
        <v>1605</v>
      </c>
      <c r="M308" s="218">
        <v>20.833333333333336</v>
      </c>
      <c r="N308" s="211" t="s">
        <v>3422</v>
      </c>
      <c r="O308" s="30" t="s">
        <v>3423</v>
      </c>
      <c r="P308" s="217" t="s">
        <v>1550</v>
      </c>
      <c r="Q308" s="211" t="s">
        <v>3256</v>
      </c>
      <c r="R308" s="217" t="s">
        <v>1558</v>
      </c>
      <c r="S308" s="219">
        <v>4271</v>
      </c>
      <c r="T308" s="219">
        <v>43</v>
      </c>
      <c r="U308" s="219">
        <v>43</v>
      </c>
      <c r="V308" s="219">
        <v>43</v>
      </c>
      <c r="W308" s="219">
        <v>43</v>
      </c>
      <c r="X308" s="219">
        <v>43</v>
      </c>
      <c r="Y308" s="215">
        <v>20000000</v>
      </c>
      <c r="Z308" s="215">
        <v>5000000</v>
      </c>
      <c r="AA308" s="215">
        <v>5000000</v>
      </c>
      <c r="AB308" s="215">
        <v>5000000</v>
      </c>
      <c r="AC308" s="215">
        <v>5000000</v>
      </c>
    </row>
    <row r="309" spans="1:29" ht="81" x14ac:dyDescent="0.2">
      <c r="A309" s="80"/>
      <c r="B309" s="80"/>
      <c r="I309" s="211" t="s">
        <v>1066</v>
      </c>
      <c r="J309" s="211" t="s">
        <v>1067</v>
      </c>
      <c r="K309" s="216" t="s">
        <v>1989</v>
      </c>
      <c r="L309" s="20" t="s">
        <v>1606</v>
      </c>
      <c r="M309" s="218">
        <v>23.214285714285715</v>
      </c>
      <c r="N309" s="211" t="s">
        <v>3424</v>
      </c>
      <c r="O309" s="30" t="s">
        <v>3425</v>
      </c>
      <c r="P309" s="217" t="s">
        <v>1557</v>
      </c>
      <c r="Q309" s="211" t="s">
        <v>3256</v>
      </c>
      <c r="R309" s="217" t="s">
        <v>655</v>
      </c>
      <c r="S309" s="219">
        <v>0</v>
      </c>
      <c r="T309" s="219">
        <v>1</v>
      </c>
      <c r="U309" s="219">
        <v>1</v>
      </c>
      <c r="V309" s="219">
        <v>1</v>
      </c>
      <c r="W309" s="219">
        <v>1</v>
      </c>
      <c r="X309" s="219">
        <v>1</v>
      </c>
      <c r="Y309" s="215">
        <v>3960903463</v>
      </c>
      <c r="Z309" s="215">
        <v>792589930</v>
      </c>
      <c r="AA309" s="215">
        <v>1025045628</v>
      </c>
      <c r="AB309" s="215">
        <v>1055796997</v>
      </c>
      <c r="AC309" s="215">
        <v>1087470908</v>
      </c>
    </row>
    <row r="310" spans="1:29" ht="76.5" x14ac:dyDescent="0.2">
      <c r="A310" s="80"/>
      <c r="B310" s="80"/>
      <c r="I310" s="211" t="s">
        <v>1068</v>
      </c>
      <c r="J310" s="211" t="s">
        <v>1069</v>
      </c>
      <c r="K310" s="216" t="s">
        <v>1992</v>
      </c>
      <c r="L310" s="20" t="s">
        <v>1596</v>
      </c>
      <c r="M310" s="218">
        <v>14.074074074074074</v>
      </c>
      <c r="N310" s="211" t="s">
        <v>3426</v>
      </c>
      <c r="O310" s="30" t="s">
        <v>3427</v>
      </c>
      <c r="P310" s="217" t="s">
        <v>1547</v>
      </c>
      <c r="Q310" s="211" t="s">
        <v>3255</v>
      </c>
      <c r="R310" s="217" t="s">
        <v>1553</v>
      </c>
      <c r="S310" s="219">
        <v>0</v>
      </c>
      <c r="T310" s="219">
        <v>300</v>
      </c>
      <c r="U310" s="219">
        <v>0</v>
      </c>
      <c r="V310" s="219">
        <v>200</v>
      </c>
      <c r="W310" s="219">
        <v>250</v>
      </c>
      <c r="X310" s="219">
        <v>300</v>
      </c>
      <c r="Y310" s="215">
        <v>100000000</v>
      </c>
      <c r="Z310" s="215">
        <v>100000000</v>
      </c>
      <c r="AA310" s="215">
        <v>0</v>
      </c>
      <c r="AB310" s="215">
        <v>0</v>
      </c>
      <c r="AC310" s="215">
        <v>0</v>
      </c>
    </row>
    <row r="311" spans="1:29" ht="40.5" x14ac:dyDescent="0.2">
      <c r="A311" s="80"/>
      <c r="B311" s="80"/>
      <c r="I311" s="211" t="s">
        <v>1070</v>
      </c>
      <c r="J311" s="211" t="s">
        <v>1071</v>
      </c>
      <c r="K311" s="216" t="s">
        <v>1992</v>
      </c>
      <c r="L311" s="20" t="s">
        <v>1596</v>
      </c>
      <c r="M311" s="218">
        <v>10.370370370370372</v>
      </c>
      <c r="N311" s="211" t="s">
        <v>3428</v>
      </c>
      <c r="O311" s="30" t="s">
        <v>3429</v>
      </c>
      <c r="P311" s="217" t="s">
        <v>1547</v>
      </c>
      <c r="Q311" s="211" t="s">
        <v>3256</v>
      </c>
      <c r="R311" s="217" t="s">
        <v>1553</v>
      </c>
      <c r="S311" s="219">
        <v>0</v>
      </c>
      <c r="T311" s="219">
        <v>1</v>
      </c>
      <c r="U311" s="219">
        <v>0</v>
      </c>
      <c r="V311" s="219">
        <v>1</v>
      </c>
      <c r="W311" s="219">
        <v>1</v>
      </c>
      <c r="X311" s="219">
        <v>1</v>
      </c>
      <c r="Y311" s="215">
        <v>97600000</v>
      </c>
      <c r="Z311" s="215">
        <v>97600000</v>
      </c>
      <c r="AA311" s="215">
        <v>0</v>
      </c>
      <c r="AB311" s="215">
        <v>0</v>
      </c>
      <c r="AC311" s="215">
        <v>0</v>
      </c>
    </row>
    <row r="312" spans="1:29" ht="94.5" x14ac:dyDescent="0.2">
      <c r="A312" s="80"/>
      <c r="B312" s="80"/>
      <c r="I312" s="211" t="s">
        <v>1072</v>
      </c>
      <c r="J312" s="211" t="s">
        <v>1073</v>
      </c>
      <c r="K312" s="216" t="s">
        <v>1992</v>
      </c>
      <c r="L312" s="20" t="s">
        <v>1596</v>
      </c>
      <c r="M312" s="218">
        <v>9.6296296296296298</v>
      </c>
      <c r="N312" s="211" t="s">
        <v>3430</v>
      </c>
      <c r="O312" s="30" t="s">
        <v>3431</v>
      </c>
      <c r="P312" s="217" t="s">
        <v>1547</v>
      </c>
      <c r="Q312" s="211" t="s">
        <v>3256</v>
      </c>
      <c r="R312" s="217" t="s">
        <v>1553</v>
      </c>
      <c r="S312" s="219">
        <v>0</v>
      </c>
      <c r="T312" s="219">
        <v>1</v>
      </c>
      <c r="U312" s="219">
        <v>0</v>
      </c>
      <c r="V312" s="219">
        <v>1</v>
      </c>
      <c r="W312" s="219">
        <v>1</v>
      </c>
      <c r="X312" s="219">
        <v>1</v>
      </c>
      <c r="Y312" s="215">
        <v>288000000</v>
      </c>
      <c r="Z312" s="215">
        <v>65000000</v>
      </c>
      <c r="AA312" s="215">
        <v>70000000</v>
      </c>
      <c r="AB312" s="215">
        <v>75000000</v>
      </c>
      <c r="AC312" s="215">
        <v>78000000</v>
      </c>
    </row>
    <row r="313" spans="1:29" ht="27" x14ac:dyDescent="0.2">
      <c r="A313" s="80"/>
      <c r="B313" s="80"/>
      <c r="I313" s="211" t="s">
        <v>1074</v>
      </c>
      <c r="J313" s="211" t="s">
        <v>324</v>
      </c>
      <c r="K313" s="216" t="s">
        <v>2856</v>
      </c>
      <c r="L313" s="20" t="s">
        <v>1596</v>
      </c>
      <c r="M313" s="218">
        <v>8.8888888888888893</v>
      </c>
      <c r="N313" s="211" t="s">
        <v>3432</v>
      </c>
      <c r="O313" s="30" t="s">
        <v>3433</v>
      </c>
      <c r="P313" s="217" t="s">
        <v>1550</v>
      </c>
      <c r="Q313" s="211" t="s">
        <v>3256</v>
      </c>
      <c r="R313" s="217" t="s">
        <v>1553</v>
      </c>
      <c r="S313" s="219">
        <v>0</v>
      </c>
      <c r="T313" s="219">
        <v>1</v>
      </c>
      <c r="U313" s="219">
        <v>1</v>
      </c>
      <c r="V313" s="219">
        <v>1</v>
      </c>
      <c r="W313" s="219">
        <v>1</v>
      </c>
      <c r="X313" s="219">
        <v>1</v>
      </c>
      <c r="Y313" s="215">
        <v>132000000</v>
      </c>
      <c r="Z313" s="215">
        <v>132000000</v>
      </c>
      <c r="AA313" s="215">
        <v>0</v>
      </c>
      <c r="AB313" s="215">
        <v>0</v>
      </c>
      <c r="AC313" s="215">
        <v>0</v>
      </c>
    </row>
    <row r="314" spans="1:29" ht="63.75" x14ac:dyDescent="0.2">
      <c r="A314" s="80"/>
      <c r="B314" s="80"/>
      <c r="I314" s="211" t="s">
        <v>325</v>
      </c>
      <c r="J314" s="211" t="s">
        <v>326</v>
      </c>
      <c r="K314" s="216" t="s">
        <v>2851</v>
      </c>
      <c r="L314" s="20" t="s">
        <v>1596</v>
      </c>
      <c r="M314" s="218">
        <v>8.1481481481481488</v>
      </c>
      <c r="N314" s="211" t="s">
        <v>3434</v>
      </c>
      <c r="O314" s="30" t="s">
        <v>3435</v>
      </c>
      <c r="P314" s="217" t="s">
        <v>2263</v>
      </c>
      <c r="Q314" s="211" t="s">
        <v>3255</v>
      </c>
      <c r="R314" s="217" t="s">
        <v>1553</v>
      </c>
      <c r="S314" s="219">
        <v>0</v>
      </c>
      <c r="T314" s="219">
        <v>400</v>
      </c>
      <c r="U314" s="219">
        <v>100</v>
      </c>
      <c r="V314" s="219">
        <v>200</v>
      </c>
      <c r="W314" s="219">
        <v>300</v>
      </c>
      <c r="X314" s="219">
        <v>400</v>
      </c>
      <c r="Y314" s="215">
        <v>45000000</v>
      </c>
      <c r="Z314" s="215">
        <v>0</v>
      </c>
      <c r="AA314" s="215">
        <v>10000000</v>
      </c>
      <c r="AB314" s="215">
        <v>15000000</v>
      </c>
      <c r="AC314" s="215">
        <v>20000000</v>
      </c>
    </row>
    <row r="315" spans="1:29" ht="76.5" x14ac:dyDescent="0.2">
      <c r="A315" s="80"/>
      <c r="B315" s="80"/>
      <c r="I315" s="211" t="s">
        <v>327</v>
      </c>
      <c r="J315" s="211" t="s">
        <v>328</v>
      </c>
      <c r="K315" s="216" t="s">
        <v>2850</v>
      </c>
      <c r="L315" s="20" t="s">
        <v>1603</v>
      </c>
      <c r="M315" s="218">
        <v>7.4074074074074083</v>
      </c>
      <c r="N315" s="211" t="s">
        <v>3436</v>
      </c>
      <c r="O315" s="30" t="s">
        <v>3437</v>
      </c>
      <c r="P315" s="217" t="s">
        <v>1562</v>
      </c>
      <c r="Q315" s="211" t="s">
        <v>3255</v>
      </c>
      <c r="R315" s="217" t="s">
        <v>1553</v>
      </c>
      <c r="S315" s="219">
        <v>1</v>
      </c>
      <c r="T315" s="219">
        <v>4</v>
      </c>
      <c r="U315" s="219">
        <v>1</v>
      </c>
      <c r="V315" s="219">
        <v>2</v>
      </c>
      <c r="W315" s="219">
        <v>3</v>
      </c>
      <c r="X315" s="219">
        <v>4</v>
      </c>
      <c r="Y315" s="215">
        <v>86000000</v>
      </c>
      <c r="Z315" s="215">
        <v>15000000</v>
      </c>
      <c r="AA315" s="215">
        <v>20000000</v>
      </c>
      <c r="AB315" s="215">
        <v>25000000</v>
      </c>
      <c r="AC315" s="215">
        <v>26000000</v>
      </c>
    </row>
    <row r="316" spans="1:29" ht="63.75" x14ac:dyDescent="0.2">
      <c r="A316" s="80"/>
      <c r="B316" s="80"/>
      <c r="I316" s="211" t="s">
        <v>329</v>
      </c>
      <c r="J316" s="211" t="s">
        <v>330</v>
      </c>
      <c r="K316" s="216" t="s">
        <v>3262</v>
      </c>
      <c r="L316" s="20" t="s">
        <v>1605</v>
      </c>
      <c r="M316" s="218">
        <v>17.037037037037038</v>
      </c>
      <c r="N316" s="211" t="s">
        <v>3438</v>
      </c>
      <c r="O316" s="30" t="s">
        <v>3439</v>
      </c>
      <c r="P316" s="217" t="s">
        <v>1550</v>
      </c>
      <c r="Q316" s="211" t="s">
        <v>3255</v>
      </c>
      <c r="R316" s="217" t="s">
        <v>1553</v>
      </c>
      <c r="S316" s="219" t="s">
        <v>3440</v>
      </c>
      <c r="T316" s="219">
        <v>54</v>
      </c>
      <c r="U316" s="219">
        <v>14</v>
      </c>
      <c r="V316" s="219">
        <v>28</v>
      </c>
      <c r="W316" s="219">
        <v>41</v>
      </c>
      <c r="X316" s="219">
        <v>54</v>
      </c>
      <c r="Y316" s="215">
        <v>20000000</v>
      </c>
      <c r="Z316" s="215">
        <v>5000000</v>
      </c>
      <c r="AA316" s="215">
        <v>5000000</v>
      </c>
      <c r="AB316" s="215">
        <v>5000000</v>
      </c>
      <c r="AC316" s="215">
        <v>5000000</v>
      </c>
    </row>
    <row r="317" spans="1:29" ht="51" x14ac:dyDescent="0.2">
      <c r="A317" s="80"/>
      <c r="B317" s="80"/>
      <c r="I317" s="211" t="s">
        <v>331</v>
      </c>
      <c r="J317" s="211" t="s">
        <v>332</v>
      </c>
      <c r="K317" s="216" t="s">
        <v>3262</v>
      </c>
      <c r="L317" s="20" t="s">
        <v>1605</v>
      </c>
      <c r="M317" s="218">
        <v>7.4074074074074074</v>
      </c>
      <c r="N317" s="211" t="s">
        <v>3441</v>
      </c>
      <c r="O317" s="30" t="s">
        <v>3442</v>
      </c>
      <c r="P317" s="217" t="s">
        <v>1550</v>
      </c>
      <c r="Q317" s="211" t="s">
        <v>3256</v>
      </c>
      <c r="R317" s="217" t="s">
        <v>1553</v>
      </c>
      <c r="S317" s="219">
        <v>2908</v>
      </c>
      <c r="T317" s="219">
        <v>29</v>
      </c>
      <c r="U317" s="219">
        <v>29</v>
      </c>
      <c r="V317" s="219">
        <v>29</v>
      </c>
      <c r="W317" s="219">
        <v>29</v>
      </c>
      <c r="X317" s="219">
        <v>29</v>
      </c>
      <c r="Y317" s="215">
        <v>3960903463</v>
      </c>
      <c r="Z317" s="215">
        <v>792589930</v>
      </c>
      <c r="AA317" s="215">
        <v>1025045628</v>
      </c>
      <c r="AB317" s="215">
        <v>1055796997</v>
      </c>
      <c r="AC317" s="215">
        <v>1087470908</v>
      </c>
    </row>
    <row r="318" spans="1:29" ht="38.25" x14ac:dyDescent="0.2">
      <c r="A318" s="80"/>
      <c r="B318" s="80"/>
      <c r="I318" s="211" t="s">
        <v>333</v>
      </c>
      <c r="J318" s="211" t="s">
        <v>334</v>
      </c>
      <c r="K318" s="216" t="s">
        <v>1991</v>
      </c>
      <c r="L318" s="20" t="s">
        <v>1607</v>
      </c>
      <c r="M318" s="218">
        <v>17.037037037037038</v>
      </c>
      <c r="N318" s="211" t="s">
        <v>3443</v>
      </c>
      <c r="O318" s="30" t="s">
        <v>3444</v>
      </c>
      <c r="P318" s="217" t="s">
        <v>1548</v>
      </c>
      <c r="Q318" s="211" t="s">
        <v>3255</v>
      </c>
      <c r="R318" s="217" t="s">
        <v>1553</v>
      </c>
      <c r="S318" s="219">
        <v>0</v>
      </c>
      <c r="T318" s="219">
        <v>300</v>
      </c>
      <c r="U318" s="219">
        <v>0</v>
      </c>
      <c r="V318" s="219">
        <v>200</v>
      </c>
      <c r="W318" s="219">
        <v>250</v>
      </c>
      <c r="X318" s="219">
        <v>300</v>
      </c>
      <c r="Y318" s="215">
        <v>350000000</v>
      </c>
      <c r="Z318" s="215">
        <v>100000000</v>
      </c>
      <c r="AA318" s="215">
        <v>100000000</v>
      </c>
      <c r="AB318" s="215">
        <v>75000000</v>
      </c>
      <c r="AC318" s="215">
        <v>75000000</v>
      </c>
    </row>
    <row r="319" spans="1:29" ht="108" x14ac:dyDescent="0.2">
      <c r="A319" s="80"/>
      <c r="B319" s="80"/>
      <c r="I319" s="211" t="s">
        <v>335</v>
      </c>
      <c r="J319" s="211" t="s">
        <v>336</v>
      </c>
      <c r="K319" s="216" t="s">
        <v>1992</v>
      </c>
      <c r="L319" s="20" t="s">
        <v>1596</v>
      </c>
      <c r="M319" s="218">
        <v>14.074074074074074</v>
      </c>
      <c r="N319" s="211" t="s">
        <v>3445</v>
      </c>
      <c r="O319" s="30" t="s">
        <v>2358</v>
      </c>
      <c r="P319" s="217" t="s">
        <v>1547</v>
      </c>
      <c r="Q319" s="211" t="s">
        <v>3255</v>
      </c>
      <c r="R319" s="217" t="s">
        <v>3290</v>
      </c>
      <c r="S319" s="219">
        <v>0</v>
      </c>
      <c r="T319" s="219">
        <v>4</v>
      </c>
      <c r="U319" s="219">
        <v>0</v>
      </c>
      <c r="V319" s="219">
        <v>1</v>
      </c>
      <c r="W319" s="219">
        <v>3</v>
      </c>
      <c r="X319" s="219">
        <v>4</v>
      </c>
      <c r="Y319" s="215">
        <v>350000000</v>
      </c>
      <c r="Z319" s="215">
        <v>100000000</v>
      </c>
      <c r="AA319" s="215">
        <v>100000000</v>
      </c>
      <c r="AB319" s="215">
        <v>75000000</v>
      </c>
      <c r="AC319" s="215">
        <v>75000000</v>
      </c>
    </row>
    <row r="320" spans="1:29" ht="54" x14ac:dyDescent="0.2">
      <c r="A320" s="80"/>
      <c r="B320" s="80"/>
      <c r="I320" s="211" t="s">
        <v>337</v>
      </c>
      <c r="J320" s="211" t="s">
        <v>338</v>
      </c>
      <c r="K320" s="216" t="s">
        <v>1992</v>
      </c>
      <c r="L320" s="20" t="s">
        <v>1596</v>
      </c>
      <c r="M320" s="218">
        <v>10.370370370370372</v>
      </c>
      <c r="N320" s="211" t="s">
        <v>2359</v>
      </c>
      <c r="O320" s="30" t="s">
        <v>2360</v>
      </c>
      <c r="P320" s="217" t="s">
        <v>1547</v>
      </c>
      <c r="Q320" s="211" t="s">
        <v>3256</v>
      </c>
      <c r="R320" s="217" t="s">
        <v>3290</v>
      </c>
      <c r="S320" s="219">
        <v>9</v>
      </c>
      <c r="T320" s="219">
        <v>4</v>
      </c>
      <c r="U320" s="219">
        <v>4</v>
      </c>
      <c r="V320" s="219">
        <v>4</v>
      </c>
      <c r="W320" s="219">
        <v>4</v>
      </c>
      <c r="X320" s="219"/>
      <c r="Y320" s="215">
        <v>85000000</v>
      </c>
      <c r="Z320" s="215">
        <v>15000000</v>
      </c>
      <c r="AA320" s="215">
        <v>20000000</v>
      </c>
      <c r="AB320" s="215">
        <v>25000000</v>
      </c>
      <c r="AC320" s="215">
        <v>25000000</v>
      </c>
    </row>
    <row r="321" spans="1:29" ht="27" x14ac:dyDescent="0.2">
      <c r="A321" s="80"/>
      <c r="B321" s="80"/>
      <c r="I321" s="211" t="s">
        <v>339</v>
      </c>
      <c r="J321" s="211" t="s">
        <v>340</v>
      </c>
      <c r="K321" s="216" t="s">
        <v>2851</v>
      </c>
      <c r="L321" s="20" t="s">
        <v>1596</v>
      </c>
      <c r="M321" s="218">
        <v>9.6296296296296298</v>
      </c>
      <c r="N321" s="211" t="s">
        <v>3435</v>
      </c>
      <c r="O321" s="30" t="s">
        <v>2361</v>
      </c>
      <c r="P321" s="217" t="s">
        <v>2263</v>
      </c>
      <c r="Q321" s="211" t="s">
        <v>3255</v>
      </c>
      <c r="R321" s="217" t="s">
        <v>3290</v>
      </c>
      <c r="S321" s="219">
        <v>0</v>
      </c>
      <c r="T321" s="219">
        <v>400</v>
      </c>
      <c r="U321" s="219">
        <v>100</v>
      </c>
      <c r="V321" s="219">
        <v>200</v>
      </c>
      <c r="W321" s="219">
        <v>300</v>
      </c>
      <c r="X321" s="219">
        <v>400</v>
      </c>
      <c r="Y321" s="215">
        <v>20000000</v>
      </c>
      <c r="Z321" s="215">
        <v>5000000</v>
      </c>
      <c r="AA321" s="215">
        <v>5000000</v>
      </c>
      <c r="AB321" s="215">
        <v>5000000</v>
      </c>
      <c r="AC321" s="215">
        <v>5000000</v>
      </c>
    </row>
    <row r="322" spans="1:29" ht="54" x14ac:dyDescent="0.2">
      <c r="A322" s="80"/>
      <c r="B322" s="80"/>
      <c r="I322" s="211" t="s">
        <v>341</v>
      </c>
      <c r="J322" s="211" t="s">
        <v>342</v>
      </c>
      <c r="K322" s="216" t="s">
        <v>2855</v>
      </c>
      <c r="L322" s="20" t="s">
        <v>1596</v>
      </c>
      <c r="M322" s="218">
        <v>8.8888888888888893</v>
      </c>
      <c r="N322" s="211" t="s">
        <v>2362</v>
      </c>
      <c r="O322" s="30" t="s">
        <v>2363</v>
      </c>
      <c r="P322" s="217" t="s">
        <v>2281</v>
      </c>
      <c r="Q322" s="211" t="s">
        <v>3256</v>
      </c>
      <c r="R322" s="217" t="s">
        <v>3290</v>
      </c>
      <c r="S322" s="219">
        <v>1</v>
      </c>
      <c r="T322" s="219">
        <v>1</v>
      </c>
      <c r="U322" s="219">
        <v>1</v>
      </c>
      <c r="V322" s="219">
        <v>1</v>
      </c>
      <c r="W322" s="219">
        <v>1</v>
      </c>
      <c r="X322" s="219"/>
      <c r="Y322" s="215">
        <v>3960903463</v>
      </c>
      <c r="Z322" s="215">
        <v>792589930</v>
      </c>
      <c r="AA322" s="215">
        <v>1025045628</v>
      </c>
      <c r="AB322" s="215">
        <v>1055796997</v>
      </c>
      <c r="AC322" s="215">
        <v>1087470908</v>
      </c>
    </row>
    <row r="323" spans="1:29" ht="40.5" x14ac:dyDescent="0.2">
      <c r="A323" s="80"/>
      <c r="B323" s="80"/>
      <c r="I323" s="211" t="s">
        <v>343</v>
      </c>
      <c r="J323" s="211" t="s">
        <v>344</v>
      </c>
      <c r="K323" s="216" t="s">
        <v>2855</v>
      </c>
      <c r="L323" s="20" t="s">
        <v>1596</v>
      </c>
      <c r="M323" s="218">
        <v>8.1481481481481488</v>
      </c>
      <c r="N323" s="211" t="s">
        <v>2364</v>
      </c>
      <c r="O323" s="30" t="s">
        <v>2365</v>
      </c>
      <c r="P323" s="217" t="s">
        <v>2281</v>
      </c>
      <c r="Q323" s="211" t="s">
        <v>3256</v>
      </c>
      <c r="R323" s="217" t="s">
        <v>3291</v>
      </c>
      <c r="S323" s="219">
        <v>1</v>
      </c>
      <c r="T323" s="219">
        <v>1</v>
      </c>
      <c r="U323" s="219">
        <v>1</v>
      </c>
      <c r="V323" s="219">
        <v>1</v>
      </c>
      <c r="W323" s="219">
        <v>1</v>
      </c>
      <c r="X323" s="219">
        <v>1</v>
      </c>
      <c r="Y323" s="215">
        <v>100000000</v>
      </c>
      <c r="Z323" s="215">
        <v>100000000</v>
      </c>
      <c r="AA323" s="215">
        <v>0</v>
      </c>
      <c r="AB323" s="215">
        <v>0</v>
      </c>
      <c r="AC323" s="215">
        <v>0</v>
      </c>
    </row>
    <row r="324" spans="1:29" ht="40.5" x14ac:dyDescent="0.2">
      <c r="A324" s="80"/>
      <c r="B324" s="80"/>
      <c r="I324" s="211" t="s">
        <v>345</v>
      </c>
      <c r="J324" s="211" t="s">
        <v>346</v>
      </c>
      <c r="K324" s="216" t="s">
        <v>2855</v>
      </c>
      <c r="L324" s="20" t="s">
        <v>1596</v>
      </c>
      <c r="M324" s="218">
        <v>7.4074074074074083</v>
      </c>
      <c r="N324" s="211" t="s">
        <v>2366</v>
      </c>
      <c r="O324" s="30" t="s">
        <v>2367</v>
      </c>
      <c r="P324" s="217" t="s">
        <v>2368</v>
      </c>
      <c r="Q324" s="211" t="s">
        <v>3256</v>
      </c>
      <c r="R324" s="217" t="s">
        <v>2369</v>
      </c>
      <c r="S324" s="219">
        <v>1</v>
      </c>
      <c r="T324" s="219">
        <v>1</v>
      </c>
      <c r="U324" s="219">
        <v>1</v>
      </c>
      <c r="V324" s="219">
        <v>1</v>
      </c>
      <c r="W324" s="219">
        <v>1</v>
      </c>
      <c r="X324" s="219">
        <v>1</v>
      </c>
      <c r="Y324" s="215">
        <v>97600000</v>
      </c>
      <c r="Z324" s="215">
        <v>97600000</v>
      </c>
      <c r="AA324" s="215">
        <v>0</v>
      </c>
      <c r="AB324" s="215">
        <v>0</v>
      </c>
      <c r="AC324" s="215">
        <v>0</v>
      </c>
    </row>
    <row r="325" spans="1:29" ht="67.5" x14ac:dyDescent="0.2">
      <c r="A325" s="80"/>
      <c r="B325" s="80"/>
      <c r="I325" s="211" t="s">
        <v>347</v>
      </c>
      <c r="J325" s="211" t="s">
        <v>348</v>
      </c>
      <c r="K325" s="216" t="s">
        <v>3262</v>
      </c>
      <c r="L325" s="20" t="s">
        <v>1605</v>
      </c>
      <c r="M325" s="218">
        <v>17.037037037037038</v>
      </c>
      <c r="N325" s="211" t="s">
        <v>2370</v>
      </c>
      <c r="O325" s="30" t="s">
        <v>2371</v>
      </c>
      <c r="P325" s="217" t="s">
        <v>1550</v>
      </c>
      <c r="Q325" s="211" t="s">
        <v>3255</v>
      </c>
      <c r="R325" s="217" t="s">
        <v>1563</v>
      </c>
      <c r="S325" s="219">
        <v>469</v>
      </c>
      <c r="T325" s="219">
        <v>215</v>
      </c>
      <c r="U325" s="219">
        <v>56</v>
      </c>
      <c r="V325" s="219">
        <v>110</v>
      </c>
      <c r="W325" s="219">
        <v>163</v>
      </c>
      <c r="X325" s="219">
        <v>215</v>
      </c>
      <c r="Y325" s="215">
        <v>288000000</v>
      </c>
      <c r="Z325" s="215">
        <v>65000000</v>
      </c>
      <c r="AA325" s="215">
        <v>70000000</v>
      </c>
      <c r="AB325" s="215">
        <v>75000000</v>
      </c>
      <c r="AC325" s="215">
        <v>78000000</v>
      </c>
    </row>
    <row r="326" spans="1:29" ht="81" x14ac:dyDescent="0.2">
      <c r="A326" s="80"/>
      <c r="B326" s="80"/>
      <c r="I326" s="211" t="s">
        <v>349</v>
      </c>
      <c r="J326" s="211" t="s">
        <v>350</v>
      </c>
      <c r="K326" s="216" t="s">
        <v>3262</v>
      </c>
      <c r="L326" s="20" t="s">
        <v>1605</v>
      </c>
      <c r="M326" s="218">
        <v>7.4074074074074074</v>
      </c>
      <c r="N326" s="211" t="s">
        <v>2372</v>
      </c>
      <c r="O326" s="30" t="s">
        <v>2373</v>
      </c>
      <c r="P326" s="217" t="s">
        <v>1550</v>
      </c>
      <c r="Q326" s="211" t="s">
        <v>3256</v>
      </c>
      <c r="R326" s="217" t="s">
        <v>1563</v>
      </c>
      <c r="S326" s="219">
        <v>16630</v>
      </c>
      <c r="T326" s="219">
        <v>16630</v>
      </c>
      <c r="U326" s="219">
        <v>16630</v>
      </c>
      <c r="V326" s="219">
        <v>16630</v>
      </c>
      <c r="W326" s="219">
        <v>16630</v>
      </c>
      <c r="X326" s="219">
        <v>16630</v>
      </c>
      <c r="Y326" s="215">
        <v>42240000</v>
      </c>
      <c r="Z326" s="215">
        <v>10560000</v>
      </c>
      <c r="AA326" s="215">
        <v>10560000</v>
      </c>
      <c r="AB326" s="215">
        <v>10560000</v>
      </c>
      <c r="AC326" s="215">
        <v>10560000</v>
      </c>
    </row>
    <row r="327" spans="1:29" ht="51" x14ac:dyDescent="0.2">
      <c r="A327" s="80"/>
      <c r="B327" s="80"/>
      <c r="I327" s="211" t="s">
        <v>351</v>
      </c>
      <c r="J327" s="211" t="s">
        <v>352</v>
      </c>
      <c r="K327" s="216" t="s">
        <v>1991</v>
      </c>
      <c r="L327" s="20" t="s">
        <v>1607</v>
      </c>
      <c r="M327" s="218">
        <v>17.037037037037038</v>
      </c>
      <c r="N327" s="211" t="s">
        <v>2374</v>
      </c>
      <c r="O327" s="30" t="s">
        <v>2375</v>
      </c>
      <c r="P327" s="217" t="s">
        <v>1548</v>
      </c>
      <c r="Q327" s="211" t="s">
        <v>3255</v>
      </c>
      <c r="R327" s="217" t="s">
        <v>3290</v>
      </c>
      <c r="S327" s="219">
        <v>0</v>
      </c>
      <c r="T327" s="219">
        <v>600</v>
      </c>
      <c r="U327" s="219">
        <v>0</v>
      </c>
      <c r="V327" s="219">
        <v>500</v>
      </c>
      <c r="W327" s="219">
        <v>600</v>
      </c>
      <c r="X327" s="219">
        <v>600</v>
      </c>
      <c r="Y327" s="215">
        <v>700000000</v>
      </c>
      <c r="Z327" s="215"/>
      <c r="AA327" s="215">
        <v>500000000</v>
      </c>
      <c r="AB327" s="215">
        <v>100000000</v>
      </c>
      <c r="AC327" s="215">
        <v>100000000</v>
      </c>
    </row>
    <row r="328" spans="1:29" ht="153" x14ac:dyDescent="0.2">
      <c r="A328" s="80"/>
      <c r="B328" s="80"/>
      <c r="I328" s="211" t="s">
        <v>353</v>
      </c>
      <c r="J328" s="211" t="s">
        <v>354</v>
      </c>
      <c r="K328" s="216" t="s">
        <v>1993</v>
      </c>
      <c r="L328" s="20" t="s">
        <v>1608</v>
      </c>
      <c r="M328" s="218">
        <v>1.3731184670314098</v>
      </c>
      <c r="N328" s="211" t="s">
        <v>2376</v>
      </c>
      <c r="O328" s="30" t="s">
        <v>2377</v>
      </c>
      <c r="P328" s="217" t="s">
        <v>1549</v>
      </c>
      <c r="Q328" s="211" t="s">
        <v>3255</v>
      </c>
      <c r="R328" s="217" t="s">
        <v>655</v>
      </c>
      <c r="S328" s="219">
        <v>0</v>
      </c>
      <c r="T328" s="219">
        <v>72</v>
      </c>
      <c r="U328" s="219">
        <v>15</v>
      </c>
      <c r="V328" s="219">
        <v>45</v>
      </c>
      <c r="W328" s="219">
        <v>65</v>
      </c>
      <c r="X328" s="219">
        <v>72</v>
      </c>
      <c r="Y328" s="215">
        <v>292853890</v>
      </c>
      <c r="Z328" s="225">
        <v>70000000</v>
      </c>
      <c r="AA328" s="225">
        <v>72100000</v>
      </c>
      <c r="AB328" s="225">
        <v>74263000</v>
      </c>
      <c r="AC328" s="225">
        <v>76490890</v>
      </c>
    </row>
    <row r="329" spans="1:29" ht="102" x14ac:dyDescent="0.2">
      <c r="A329" s="80"/>
      <c r="B329" s="80"/>
      <c r="I329" s="211" t="s">
        <v>355</v>
      </c>
      <c r="J329" s="211" t="s">
        <v>356</v>
      </c>
      <c r="K329" s="216" t="s">
        <v>1993</v>
      </c>
      <c r="L329" s="20" t="s">
        <v>1608</v>
      </c>
      <c r="M329" s="218">
        <v>1.4060558145015885</v>
      </c>
      <c r="N329" s="211" t="s">
        <v>2378</v>
      </c>
      <c r="O329" s="30" t="s">
        <v>2379</v>
      </c>
      <c r="P329" s="217" t="s">
        <v>1549</v>
      </c>
      <c r="Q329" s="211" t="s">
        <v>3255</v>
      </c>
      <c r="R329" s="217" t="s">
        <v>655</v>
      </c>
      <c r="S329" s="219">
        <v>0</v>
      </c>
      <c r="T329" s="219">
        <v>24</v>
      </c>
      <c r="U329" s="219">
        <v>5</v>
      </c>
      <c r="V329" s="219">
        <v>13</v>
      </c>
      <c r="W329" s="219">
        <v>20</v>
      </c>
      <c r="X329" s="219">
        <v>24</v>
      </c>
      <c r="Y329" s="215">
        <v>292853890</v>
      </c>
      <c r="Z329" s="225">
        <v>70000000</v>
      </c>
      <c r="AA329" s="225">
        <v>72100000</v>
      </c>
      <c r="AB329" s="225">
        <v>74263000</v>
      </c>
      <c r="AC329" s="225">
        <v>76490890</v>
      </c>
    </row>
    <row r="330" spans="1:29" ht="165.75" x14ac:dyDescent="0.2">
      <c r="A330" s="80"/>
      <c r="B330" s="80"/>
      <c r="I330" s="211" t="s">
        <v>357</v>
      </c>
      <c r="J330" s="211" t="s">
        <v>358</v>
      </c>
      <c r="K330" s="216" t="s">
        <v>1993</v>
      </c>
      <c r="L330" s="20" t="s">
        <v>1609</v>
      </c>
      <c r="M330" s="218">
        <v>1.4389931619717666</v>
      </c>
      <c r="N330" s="211" t="s">
        <v>2380</v>
      </c>
      <c r="O330" s="30" t="s">
        <v>2381</v>
      </c>
      <c r="P330" s="217" t="s">
        <v>1549</v>
      </c>
      <c r="Q330" s="211" t="s">
        <v>3255</v>
      </c>
      <c r="R330" s="217" t="s">
        <v>655</v>
      </c>
      <c r="S330" s="219">
        <v>5</v>
      </c>
      <c r="T330" s="219">
        <v>42</v>
      </c>
      <c r="U330" s="219">
        <v>10</v>
      </c>
      <c r="V330" s="219">
        <v>25</v>
      </c>
      <c r="W330" s="219">
        <v>35</v>
      </c>
      <c r="X330" s="219">
        <v>42</v>
      </c>
      <c r="Y330" s="215">
        <v>564789645</v>
      </c>
      <c r="Z330" s="225">
        <v>135000000</v>
      </c>
      <c r="AA330" s="225">
        <v>139050000</v>
      </c>
      <c r="AB330" s="225">
        <v>143221500</v>
      </c>
      <c r="AC330" s="225">
        <v>147518145</v>
      </c>
    </row>
    <row r="331" spans="1:29" ht="127.5" x14ac:dyDescent="0.2">
      <c r="A331" s="80"/>
      <c r="B331" s="80"/>
      <c r="I331" s="211" t="s">
        <v>1115</v>
      </c>
      <c r="J331" s="211" t="s">
        <v>1116</v>
      </c>
      <c r="K331" s="216" t="s">
        <v>1993</v>
      </c>
      <c r="L331" s="20" t="s">
        <v>1609</v>
      </c>
      <c r="M331" s="218">
        <v>1.471930509441945</v>
      </c>
      <c r="N331" s="211" t="s">
        <v>2382</v>
      </c>
      <c r="O331" s="30" t="s">
        <v>2383</v>
      </c>
      <c r="P331" s="217" t="s">
        <v>1549</v>
      </c>
      <c r="Q331" s="211" t="s">
        <v>3255</v>
      </c>
      <c r="R331" s="217" t="s">
        <v>655</v>
      </c>
      <c r="S331" s="219">
        <v>100</v>
      </c>
      <c r="T331" s="219">
        <v>1</v>
      </c>
      <c r="U331" s="219">
        <v>0.21</v>
      </c>
      <c r="V331" s="219">
        <v>0.62</v>
      </c>
      <c r="W331" s="219">
        <v>0.9</v>
      </c>
      <c r="X331" s="219">
        <v>1</v>
      </c>
      <c r="Y331" s="215">
        <v>83672540</v>
      </c>
      <c r="Z331" s="225">
        <v>20000000</v>
      </c>
      <c r="AA331" s="225">
        <v>20600000</v>
      </c>
      <c r="AB331" s="225">
        <v>21218000</v>
      </c>
      <c r="AC331" s="225">
        <v>21854540</v>
      </c>
    </row>
    <row r="332" spans="1:29" ht="148.5" x14ac:dyDescent="0.2">
      <c r="A332" s="80"/>
      <c r="B332" s="80"/>
      <c r="I332" s="211" t="s">
        <v>1117</v>
      </c>
      <c r="J332" s="211" t="s">
        <v>1118</v>
      </c>
      <c r="K332" s="216" t="s">
        <v>1993</v>
      </c>
      <c r="L332" s="20" t="s">
        <v>1610</v>
      </c>
      <c r="M332" s="218">
        <v>1.5048678569121234</v>
      </c>
      <c r="N332" s="211" t="s">
        <v>2384</v>
      </c>
      <c r="O332" s="30" t="s">
        <v>2385</v>
      </c>
      <c r="P332" s="217" t="s">
        <v>1549</v>
      </c>
      <c r="Q332" s="211" t="s">
        <v>3255</v>
      </c>
      <c r="R332" s="217" t="s">
        <v>655</v>
      </c>
      <c r="S332" s="219">
        <v>1</v>
      </c>
      <c r="T332" s="219">
        <v>42</v>
      </c>
      <c r="U332" s="219">
        <v>9</v>
      </c>
      <c r="V332" s="219">
        <v>18</v>
      </c>
      <c r="W332" s="219">
        <v>32</v>
      </c>
      <c r="X332" s="219">
        <v>42</v>
      </c>
      <c r="Y332" s="215">
        <v>41836270</v>
      </c>
      <c r="Z332" s="225">
        <v>10000000</v>
      </c>
      <c r="AA332" s="225">
        <v>10300000</v>
      </c>
      <c r="AB332" s="225">
        <v>10609000</v>
      </c>
      <c r="AC332" s="225">
        <v>10927270</v>
      </c>
    </row>
    <row r="333" spans="1:29" ht="162" x14ac:dyDescent="0.2">
      <c r="A333" s="80"/>
      <c r="B333" s="80"/>
      <c r="I333" s="211" t="s">
        <v>1119</v>
      </c>
      <c r="J333" s="211" t="s">
        <v>1120</v>
      </c>
      <c r="K333" s="216" t="s">
        <v>1993</v>
      </c>
      <c r="L333" s="20" t="s">
        <v>1610</v>
      </c>
      <c r="M333" s="218">
        <v>1.5378052043823018</v>
      </c>
      <c r="N333" s="211" t="s">
        <v>2386</v>
      </c>
      <c r="O333" s="30" t="s">
        <v>2387</v>
      </c>
      <c r="P333" s="217" t="s">
        <v>1549</v>
      </c>
      <c r="Q333" s="211" t="s">
        <v>3255</v>
      </c>
      <c r="R333" s="217" t="s">
        <v>655</v>
      </c>
      <c r="S333" s="219">
        <v>0</v>
      </c>
      <c r="T333" s="219">
        <v>80</v>
      </c>
      <c r="U333" s="219">
        <v>10</v>
      </c>
      <c r="V333" s="219">
        <v>45</v>
      </c>
      <c r="W333" s="219">
        <v>70</v>
      </c>
      <c r="X333" s="219">
        <v>80</v>
      </c>
      <c r="Y333" s="215">
        <v>606625915</v>
      </c>
      <c r="Z333" s="225">
        <v>145000000</v>
      </c>
      <c r="AA333" s="225">
        <v>149350000</v>
      </c>
      <c r="AB333" s="225">
        <v>153830500</v>
      </c>
      <c r="AC333" s="225">
        <v>158445415</v>
      </c>
    </row>
    <row r="334" spans="1:29" ht="175.5" x14ac:dyDescent="0.2">
      <c r="A334" s="80"/>
      <c r="B334" s="80"/>
      <c r="I334" s="211" t="s">
        <v>1121</v>
      </c>
      <c r="J334" s="211" t="s">
        <v>1122</v>
      </c>
      <c r="K334" s="216" t="s">
        <v>1993</v>
      </c>
      <c r="L334" s="20" t="s">
        <v>1611</v>
      </c>
      <c r="M334" s="218">
        <v>1.5707425518524802</v>
      </c>
      <c r="N334" s="211" t="s">
        <v>2388</v>
      </c>
      <c r="O334" s="30" t="s">
        <v>2389</v>
      </c>
      <c r="P334" s="217" t="s">
        <v>1549</v>
      </c>
      <c r="Q334" s="211" t="s">
        <v>3255</v>
      </c>
      <c r="R334" s="217" t="s">
        <v>655</v>
      </c>
      <c r="S334" s="219">
        <v>5</v>
      </c>
      <c r="T334" s="219">
        <v>86</v>
      </c>
      <c r="U334" s="219">
        <v>30</v>
      </c>
      <c r="V334" s="219">
        <v>50</v>
      </c>
      <c r="W334" s="219">
        <v>70</v>
      </c>
      <c r="X334" s="219">
        <v>86</v>
      </c>
      <c r="Y334" s="215">
        <v>167345080</v>
      </c>
      <c r="Z334" s="225">
        <v>40000000</v>
      </c>
      <c r="AA334" s="225">
        <v>41200000</v>
      </c>
      <c r="AB334" s="225">
        <v>42436000</v>
      </c>
      <c r="AC334" s="225">
        <v>43709080</v>
      </c>
    </row>
    <row r="335" spans="1:29" ht="102" x14ac:dyDescent="0.2">
      <c r="A335" s="80"/>
      <c r="B335" s="80"/>
      <c r="I335" s="211" t="s">
        <v>1123</v>
      </c>
      <c r="J335" s="211" t="s">
        <v>1124</v>
      </c>
      <c r="K335" s="216" t="s">
        <v>1993</v>
      </c>
      <c r="L335" s="20" t="s">
        <v>1611</v>
      </c>
      <c r="M335" s="218">
        <v>1.6036798993226586</v>
      </c>
      <c r="N335" s="211" t="s">
        <v>3446</v>
      </c>
      <c r="O335" s="30" t="s">
        <v>3447</v>
      </c>
      <c r="P335" s="217" t="s">
        <v>1549</v>
      </c>
      <c r="Q335" s="211" t="s">
        <v>3255</v>
      </c>
      <c r="R335" s="217" t="s">
        <v>655</v>
      </c>
      <c r="S335" s="219">
        <v>5</v>
      </c>
      <c r="T335" s="219">
        <v>42</v>
      </c>
      <c r="U335" s="219">
        <v>10</v>
      </c>
      <c r="V335" s="219">
        <v>20</v>
      </c>
      <c r="W335" s="219">
        <v>30</v>
      </c>
      <c r="X335" s="219">
        <v>42</v>
      </c>
      <c r="Y335" s="215">
        <v>251017620</v>
      </c>
      <c r="Z335" s="225">
        <v>60000000</v>
      </c>
      <c r="AA335" s="225">
        <v>61800000</v>
      </c>
      <c r="AB335" s="225">
        <v>63654000</v>
      </c>
      <c r="AC335" s="225">
        <v>65563620</v>
      </c>
    </row>
    <row r="336" spans="1:29" ht="108" x14ac:dyDescent="0.2">
      <c r="A336" s="80"/>
      <c r="B336" s="80"/>
      <c r="I336" s="211" t="s">
        <v>1125</v>
      </c>
      <c r="J336" s="211" t="s">
        <v>1126</v>
      </c>
      <c r="K336" s="216" t="s">
        <v>1993</v>
      </c>
      <c r="L336" s="20" t="s">
        <v>1612</v>
      </c>
      <c r="M336" s="218">
        <v>1.6366172467928368</v>
      </c>
      <c r="N336" s="211" t="s">
        <v>3448</v>
      </c>
      <c r="O336" s="30" t="s">
        <v>3449</v>
      </c>
      <c r="P336" s="217" t="s">
        <v>1549</v>
      </c>
      <c r="Q336" s="211" t="s">
        <v>3255</v>
      </c>
      <c r="R336" s="217" t="s">
        <v>3292</v>
      </c>
      <c r="S336" s="219">
        <v>38</v>
      </c>
      <c r="T336" s="219">
        <v>42</v>
      </c>
      <c r="U336" s="219">
        <v>38</v>
      </c>
      <c r="V336" s="219">
        <v>39</v>
      </c>
      <c r="W336" s="219">
        <v>40</v>
      </c>
      <c r="X336" s="219">
        <v>42</v>
      </c>
      <c r="Y336" s="215">
        <v>342133392.60000002</v>
      </c>
      <c r="Z336" s="225">
        <v>84600000</v>
      </c>
      <c r="AA336" s="225">
        <v>87138000</v>
      </c>
      <c r="AB336" s="225">
        <v>89752140</v>
      </c>
      <c r="AC336" s="225">
        <v>80643252.600000009</v>
      </c>
    </row>
    <row r="337" spans="1:29" ht="121.5" x14ac:dyDescent="0.2">
      <c r="A337" s="80"/>
      <c r="B337" s="80"/>
      <c r="I337" s="211" t="s">
        <v>1127</v>
      </c>
      <c r="J337" s="211" t="s">
        <v>1128</v>
      </c>
      <c r="K337" s="216" t="s">
        <v>1993</v>
      </c>
      <c r="L337" s="20" t="s">
        <v>1612</v>
      </c>
      <c r="M337" s="218">
        <v>1.6695545942630152</v>
      </c>
      <c r="N337" s="211" t="s">
        <v>3450</v>
      </c>
      <c r="O337" s="30" t="s">
        <v>3451</v>
      </c>
      <c r="P337" s="217" t="s">
        <v>1549</v>
      </c>
      <c r="Q337" s="211" t="s">
        <v>3255</v>
      </c>
      <c r="R337" s="217" t="s">
        <v>3292</v>
      </c>
      <c r="S337" s="219">
        <v>42</v>
      </c>
      <c r="T337" s="219">
        <v>42</v>
      </c>
      <c r="U337" s="219">
        <v>10</v>
      </c>
      <c r="V337" s="219">
        <v>20</v>
      </c>
      <c r="W337" s="219">
        <v>30</v>
      </c>
      <c r="X337" s="219">
        <v>42</v>
      </c>
      <c r="Y337" s="215">
        <v>251017620</v>
      </c>
      <c r="Z337" s="225">
        <v>60000000</v>
      </c>
      <c r="AA337" s="225">
        <v>61800000</v>
      </c>
      <c r="AB337" s="225">
        <v>63654000</v>
      </c>
      <c r="AC337" s="225">
        <v>65563620</v>
      </c>
    </row>
    <row r="338" spans="1:29" ht="162" x14ac:dyDescent="0.2">
      <c r="A338" s="80"/>
      <c r="B338" s="80"/>
      <c r="I338" s="211" t="s">
        <v>1129</v>
      </c>
      <c r="J338" s="211" t="s">
        <v>1130</v>
      </c>
      <c r="K338" s="216" t="s">
        <v>1993</v>
      </c>
      <c r="L338" s="20" t="s">
        <v>1613</v>
      </c>
      <c r="M338" s="218">
        <v>1.7024919417331938</v>
      </c>
      <c r="N338" s="211" t="s">
        <v>3452</v>
      </c>
      <c r="O338" s="30" t="s">
        <v>3453</v>
      </c>
      <c r="P338" s="217" t="s">
        <v>1549</v>
      </c>
      <c r="Q338" s="211" t="s">
        <v>3255</v>
      </c>
      <c r="R338" s="217" t="s">
        <v>3293</v>
      </c>
      <c r="S338" s="219">
        <v>32</v>
      </c>
      <c r="T338" s="219">
        <v>1</v>
      </c>
      <c r="U338" s="219">
        <v>0.35</v>
      </c>
      <c r="V338" s="219">
        <v>0.57999999999999996</v>
      </c>
      <c r="W338" s="219">
        <v>0.81</v>
      </c>
      <c r="X338" s="219">
        <v>1</v>
      </c>
      <c r="Y338" s="215">
        <v>418362700</v>
      </c>
      <c r="Z338" s="225">
        <v>100000000</v>
      </c>
      <c r="AA338" s="225">
        <v>103000000</v>
      </c>
      <c r="AB338" s="225">
        <v>106090000</v>
      </c>
      <c r="AC338" s="225">
        <v>109272700</v>
      </c>
    </row>
    <row r="339" spans="1:29" ht="148.5" x14ac:dyDescent="0.2">
      <c r="A339" s="80"/>
      <c r="B339" s="80"/>
      <c r="I339" s="211" t="s">
        <v>1131</v>
      </c>
      <c r="J339" s="211" t="s">
        <v>359</v>
      </c>
      <c r="K339" s="216" t="s">
        <v>1993</v>
      </c>
      <c r="L339" s="20" t="s">
        <v>1613</v>
      </c>
      <c r="M339" s="218">
        <v>1.735429289203372</v>
      </c>
      <c r="N339" s="211" t="s">
        <v>3454</v>
      </c>
      <c r="O339" s="30" t="s">
        <v>3455</v>
      </c>
      <c r="P339" s="217" t="s">
        <v>1549</v>
      </c>
      <c r="Q339" s="211" t="s">
        <v>3255</v>
      </c>
      <c r="R339" s="217" t="s">
        <v>3293</v>
      </c>
      <c r="S339" s="219">
        <v>3</v>
      </c>
      <c r="T339" s="219">
        <v>1</v>
      </c>
      <c r="U339" s="219">
        <v>0.3</v>
      </c>
      <c r="V339" s="219">
        <v>0.6</v>
      </c>
      <c r="W339" s="219">
        <v>0.88</v>
      </c>
      <c r="X339" s="219">
        <v>1</v>
      </c>
      <c r="Y339" s="215">
        <v>313772025</v>
      </c>
      <c r="Z339" s="225">
        <v>75000000</v>
      </c>
      <c r="AA339" s="225">
        <v>77250000</v>
      </c>
      <c r="AB339" s="225">
        <v>79567500</v>
      </c>
      <c r="AC339" s="225">
        <v>81954525</v>
      </c>
    </row>
    <row r="340" spans="1:29" ht="162" x14ac:dyDescent="0.2">
      <c r="A340" s="80"/>
      <c r="B340" s="80"/>
      <c r="I340" s="211" t="s">
        <v>360</v>
      </c>
      <c r="J340" s="211" t="s">
        <v>361</v>
      </c>
      <c r="K340" s="216" t="s">
        <v>1993</v>
      </c>
      <c r="L340" s="20" t="s">
        <v>1613</v>
      </c>
      <c r="M340" s="218">
        <v>1.7683666366735502</v>
      </c>
      <c r="N340" s="211" t="s">
        <v>3456</v>
      </c>
      <c r="O340" s="30" t="s">
        <v>3457</v>
      </c>
      <c r="P340" s="217" t="s">
        <v>1549</v>
      </c>
      <c r="Q340" s="211" t="s">
        <v>3255</v>
      </c>
      <c r="R340" s="217" t="s">
        <v>3293</v>
      </c>
      <c r="S340" s="219">
        <v>0</v>
      </c>
      <c r="T340" s="219">
        <v>1</v>
      </c>
      <c r="U340" s="219">
        <v>0</v>
      </c>
      <c r="V340" s="219">
        <v>1</v>
      </c>
      <c r="W340" s="219">
        <v>1</v>
      </c>
      <c r="X340" s="219">
        <v>1</v>
      </c>
      <c r="Y340" s="215">
        <v>233216092</v>
      </c>
      <c r="Z340" s="225">
        <v>55745000</v>
      </c>
      <c r="AA340" s="225">
        <v>57417154</v>
      </c>
      <c r="AB340" s="225">
        <v>59139871</v>
      </c>
      <c r="AC340" s="225">
        <v>60914067</v>
      </c>
    </row>
    <row r="341" spans="1:29" ht="81" x14ac:dyDescent="0.2">
      <c r="A341" s="80"/>
      <c r="B341" s="80"/>
      <c r="I341" s="211" t="s">
        <v>362</v>
      </c>
      <c r="J341" s="211" t="s">
        <v>363</v>
      </c>
      <c r="K341" s="216" t="s">
        <v>1993</v>
      </c>
      <c r="L341" s="20" t="s">
        <v>1614</v>
      </c>
      <c r="M341" s="218">
        <v>1.8013039841437288</v>
      </c>
      <c r="N341" s="211" t="s">
        <v>3458</v>
      </c>
      <c r="O341" s="30" t="s">
        <v>3459</v>
      </c>
      <c r="P341" s="217" t="s">
        <v>1549</v>
      </c>
      <c r="Q341" s="211" t="s">
        <v>3255</v>
      </c>
      <c r="R341" s="217" t="s">
        <v>3294</v>
      </c>
      <c r="S341" s="219">
        <v>0</v>
      </c>
      <c r="T341" s="219">
        <v>96</v>
      </c>
      <c r="U341" s="219">
        <v>0</v>
      </c>
      <c r="V341" s="219">
        <v>32</v>
      </c>
      <c r="W341" s="219">
        <v>64</v>
      </c>
      <c r="X341" s="219">
        <v>96</v>
      </c>
      <c r="Y341" s="215">
        <v>1464269450</v>
      </c>
      <c r="Z341" s="225">
        <v>350000000</v>
      </c>
      <c r="AA341" s="225">
        <v>360500000</v>
      </c>
      <c r="AB341" s="225">
        <v>371315000</v>
      </c>
      <c r="AC341" s="225">
        <v>382454450</v>
      </c>
    </row>
    <row r="342" spans="1:29" ht="81" x14ac:dyDescent="0.2">
      <c r="A342" s="80"/>
      <c r="B342" s="80"/>
      <c r="I342" s="211" t="s">
        <v>364</v>
      </c>
      <c r="J342" s="211" t="s">
        <v>365</v>
      </c>
      <c r="K342" s="216" t="s">
        <v>1993</v>
      </c>
      <c r="L342" s="20" t="s">
        <v>1614</v>
      </c>
      <c r="M342" s="218">
        <v>1.834241331613907</v>
      </c>
      <c r="N342" s="211" t="s">
        <v>3460</v>
      </c>
      <c r="O342" s="30" t="s">
        <v>3461</v>
      </c>
      <c r="P342" s="217" t="s">
        <v>1549</v>
      </c>
      <c r="Q342" s="211" t="s">
        <v>3255</v>
      </c>
      <c r="R342" s="217" t="s">
        <v>3294</v>
      </c>
      <c r="S342" s="219">
        <v>0</v>
      </c>
      <c r="T342" s="219">
        <v>41</v>
      </c>
      <c r="U342" s="219">
        <v>0</v>
      </c>
      <c r="V342" s="219">
        <v>15</v>
      </c>
      <c r="W342" s="219">
        <v>30</v>
      </c>
      <c r="X342" s="219">
        <v>41</v>
      </c>
      <c r="Y342" s="215">
        <v>1255088100</v>
      </c>
      <c r="Z342" s="225">
        <v>300000000</v>
      </c>
      <c r="AA342" s="225">
        <v>309000000</v>
      </c>
      <c r="AB342" s="225">
        <v>318270000</v>
      </c>
      <c r="AC342" s="225">
        <v>327818100</v>
      </c>
    </row>
    <row r="343" spans="1:29" ht="121.5" x14ac:dyDescent="0.2">
      <c r="A343" s="80"/>
      <c r="B343" s="80"/>
      <c r="I343" s="211" t="s">
        <v>366</v>
      </c>
      <c r="J343" s="211" t="s">
        <v>367</v>
      </c>
      <c r="K343" s="216" t="s">
        <v>1993</v>
      </c>
      <c r="L343" s="20" t="s">
        <v>1615</v>
      </c>
      <c r="M343" s="218">
        <v>1.8671786790840854</v>
      </c>
      <c r="N343" s="211" t="s">
        <v>3462</v>
      </c>
      <c r="O343" s="30" t="s">
        <v>3463</v>
      </c>
      <c r="P343" s="217" t="s">
        <v>1549</v>
      </c>
      <c r="Q343" s="211" t="s">
        <v>3255</v>
      </c>
      <c r="R343" s="217" t="s">
        <v>3294</v>
      </c>
      <c r="S343" s="219">
        <v>0</v>
      </c>
      <c r="T343" s="219">
        <v>42</v>
      </c>
      <c r="U343" s="219">
        <v>0</v>
      </c>
      <c r="V343" s="219">
        <v>15</v>
      </c>
      <c r="W343" s="219">
        <v>30</v>
      </c>
      <c r="X343" s="219">
        <v>42</v>
      </c>
      <c r="Y343" s="215">
        <v>1045906750</v>
      </c>
      <c r="Z343" s="225">
        <v>250000000</v>
      </c>
      <c r="AA343" s="225">
        <v>257500000</v>
      </c>
      <c r="AB343" s="225">
        <v>265225000</v>
      </c>
      <c r="AC343" s="225">
        <v>273181750</v>
      </c>
    </row>
    <row r="344" spans="1:29" ht="162" x14ac:dyDescent="0.2">
      <c r="A344" s="80"/>
      <c r="B344" s="80"/>
      <c r="I344" s="211" t="s">
        <v>368</v>
      </c>
      <c r="J344" s="211" t="s">
        <v>369</v>
      </c>
      <c r="K344" s="216" t="s">
        <v>1993</v>
      </c>
      <c r="L344" s="20" t="s">
        <v>1615</v>
      </c>
      <c r="M344" s="218">
        <v>1.9001160265542638</v>
      </c>
      <c r="N344" s="211" t="s">
        <v>2268</v>
      </c>
      <c r="O344" s="30" t="s">
        <v>2269</v>
      </c>
      <c r="P344" s="217" t="s">
        <v>1549</v>
      </c>
      <c r="Q344" s="211" t="s">
        <v>3255</v>
      </c>
      <c r="R344" s="217" t="s">
        <v>3294</v>
      </c>
      <c r="S344" s="219">
        <v>0</v>
      </c>
      <c r="T344" s="219">
        <v>35</v>
      </c>
      <c r="U344" s="219">
        <v>0</v>
      </c>
      <c r="V344" s="219">
        <v>15</v>
      </c>
      <c r="W344" s="219">
        <v>30</v>
      </c>
      <c r="X344" s="219">
        <v>35</v>
      </c>
      <c r="Y344" s="215">
        <v>1017414438.4</v>
      </c>
      <c r="Z344" s="225">
        <v>244600000</v>
      </c>
      <c r="AA344" s="225">
        <v>251938000</v>
      </c>
      <c r="AB344" s="225">
        <v>259496140</v>
      </c>
      <c r="AC344" s="225">
        <v>261380298.39999998</v>
      </c>
    </row>
    <row r="345" spans="1:29" ht="135" x14ac:dyDescent="0.2">
      <c r="A345" s="80"/>
      <c r="B345" s="80"/>
      <c r="I345" s="211" t="s">
        <v>370</v>
      </c>
      <c r="J345" s="211" t="s">
        <v>371</v>
      </c>
      <c r="K345" s="216" t="s">
        <v>1993</v>
      </c>
      <c r="L345" s="20" t="s">
        <v>1615</v>
      </c>
      <c r="M345" s="218">
        <v>1.5626830036540718</v>
      </c>
      <c r="N345" s="211" t="s">
        <v>2270</v>
      </c>
      <c r="O345" s="30" t="s">
        <v>2271</v>
      </c>
      <c r="P345" s="217" t="s">
        <v>1549</v>
      </c>
      <c r="Q345" s="211" t="s">
        <v>3255</v>
      </c>
      <c r="R345" s="217" t="s">
        <v>3294</v>
      </c>
      <c r="S345" s="219">
        <v>0</v>
      </c>
      <c r="T345" s="219">
        <v>42</v>
      </c>
      <c r="U345" s="219">
        <v>0</v>
      </c>
      <c r="V345" s="219">
        <v>15</v>
      </c>
      <c r="W345" s="219">
        <v>30</v>
      </c>
      <c r="X345" s="219">
        <v>42</v>
      </c>
      <c r="Y345" s="215">
        <v>10228538267</v>
      </c>
      <c r="Z345" s="225">
        <v>1684900000</v>
      </c>
      <c r="AA345" s="225">
        <v>2765597000</v>
      </c>
      <c r="AB345" s="225">
        <v>2848714910</v>
      </c>
      <c r="AC345" s="225">
        <v>2929326357</v>
      </c>
    </row>
    <row r="346" spans="1:29" ht="108" x14ac:dyDescent="0.2">
      <c r="A346" s="80"/>
      <c r="B346" s="80"/>
      <c r="I346" s="211" t="s">
        <v>372</v>
      </c>
      <c r="J346" s="211" t="s">
        <v>373</v>
      </c>
      <c r="K346" s="216" t="s">
        <v>1993</v>
      </c>
      <c r="L346" s="20" t="s">
        <v>1615</v>
      </c>
      <c r="M346" s="218">
        <v>1.6117234107055709</v>
      </c>
      <c r="N346" s="211" t="s">
        <v>3464</v>
      </c>
      <c r="O346" s="30" t="s">
        <v>3465</v>
      </c>
      <c r="P346" s="217" t="s">
        <v>1549</v>
      </c>
      <c r="Q346" s="211" t="s">
        <v>3256</v>
      </c>
      <c r="R346" s="217" t="s">
        <v>3294</v>
      </c>
      <c r="S346" s="219">
        <v>0</v>
      </c>
      <c r="T346" s="219">
        <v>1</v>
      </c>
      <c r="U346" s="219">
        <v>1</v>
      </c>
      <c r="V346" s="219">
        <v>1</v>
      </c>
      <c r="W346" s="219">
        <v>1</v>
      </c>
      <c r="X346" s="219">
        <v>1</v>
      </c>
      <c r="Y346" s="215">
        <v>1864132151.4060001</v>
      </c>
      <c r="Z346" s="225">
        <v>445578000</v>
      </c>
      <c r="AA346" s="225">
        <v>458945340</v>
      </c>
      <c r="AB346" s="225">
        <v>472713700.19999999</v>
      </c>
      <c r="AC346" s="225">
        <v>486895111.20599997</v>
      </c>
    </row>
    <row r="347" spans="1:29" ht="94.5" x14ac:dyDescent="0.2">
      <c r="A347" s="80"/>
      <c r="B347" s="80"/>
      <c r="I347" s="211" t="s">
        <v>374</v>
      </c>
      <c r="J347" s="211" t="s">
        <v>375</v>
      </c>
      <c r="K347" s="216" t="s">
        <v>1993</v>
      </c>
      <c r="L347" s="20" t="s">
        <v>1616</v>
      </c>
      <c r="M347" s="218">
        <v>1.6607638177570698</v>
      </c>
      <c r="N347" s="211" t="s">
        <v>3466</v>
      </c>
      <c r="O347" s="30" t="s">
        <v>3467</v>
      </c>
      <c r="P347" s="217" t="s">
        <v>1549</v>
      </c>
      <c r="Q347" s="211" t="s">
        <v>3256</v>
      </c>
      <c r="R347" s="217" t="s">
        <v>655</v>
      </c>
      <c r="S347" s="219">
        <v>42</v>
      </c>
      <c r="T347" s="219">
        <v>42</v>
      </c>
      <c r="U347" s="219">
        <v>42</v>
      </c>
      <c r="V347" s="219">
        <v>42</v>
      </c>
      <c r="W347" s="219">
        <v>42</v>
      </c>
      <c r="X347" s="219">
        <v>42</v>
      </c>
      <c r="Y347" s="215">
        <v>3298665992.5531912</v>
      </c>
      <c r="Z347" s="225">
        <v>788470385.27889585</v>
      </c>
      <c r="AA347" s="225">
        <v>812124496.83726275</v>
      </c>
      <c r="AB347" s="225">
        <v>836488231.74238062</v>
      </c>
      <c r="AC347" s="225">
        <v>861582878.69465208</v>
      </c>
    </row>
    <row r="348" spans="1:29" ht="148.5" x14ac:dyDescent="0.2">
      <c r="A348" s="80"/>
      <c r="B348" s="80"/>
      <c r="I348" s="211" t="s">
        <v>376</v>
      </c>
      <c r="J348" s="211" t="s">
        <v>377</v>
      </c>
      <c r="K348" s="216" t="s">
        <v>1993</v>
      </c>
      <c r="L348" s="20" t="s">
        <v>1616</v>
      </c>
      <c r="M348" s="218">
        <v>1.7098042248085685</v>
      </c>
      <c r="N348" s="211" t="s">
        <v>3468</v>
      </c>
      <c r="O348" s="30" t="s">
        <v>3469</v>
      </c>
      <c r="P348" s="217" t="s">
        <v>1549</v>
      </c>
      <c r="Q348" s="211" t="s">
        <v>3256</v>
      </c>
      <c r="R348" s="217" t="s">
        <v>655</v>
      </c>
      <c r="S348" s="219">
        <v>42</v>
      </c>
      <c r="T348" s="219">
        <v>42</v>
      </c>
      <c r="U348" s="219">
        <v>42</v>
      </c>
      <c r="V348" s="219">
        <v>42</v>
      </c>
      <c r="W348" s="219">
        <v>42</v>
      </c>
      <c r="X348" s="219">
        <v>42</v>
      </c>
      <c r="Y348" s="215">
        <v>2171324064.8936167</v>
      </c>
      <c r="Z348" s="225">
        <v>519005175.38815409</v>
      </c>
      <c r="AA348" s="225">
        <v>534575330.64979869</v>
      </c>
      <c r="AB348" s="225">
        <v>550612590.56929266</v>
      </c>
      <c r="AC348" s="225">
        <v>567130968.28637147</v>
      </c>
    </row>
    <row r="349" spans="1:29" ht="94.5" x14ac:dyDescent="0.2">
      <c r="A349" s="80"/>
      <c r="B349" s="80"/>
      <c r="I349" s="211" t="s">
        <v>1151</v>
      </c>
      <c r="J349" s="211" t="s">
        <v>1152</v>
      </c>
      <c r="K349" s="216" t="s">
        <v>1993</v>
      </c>
      <c r="L349" s="20" t="s">
        <v>1616</v>
      </c>
      <c r="M349" s="218">
        <v>1.7588446318600672</v>
      </c>
      <c r="N349" s="211" t="s">
        <v>3470</v>
      </c>
      <c r="O349" s="30" t="s">
        <v>2495</v>
      </c>
      <c r="P349" s="217" t="s">
        <v>1549</v>
      </c>
      <c r="Q349" s="211" t="s">
        <v>3255</v>
      </c>
      <c r="R349" s="217" t="s">
        <v>655</v>
      </c>
      <c r="S349" s="219">
        <v>177</v>
      </c>
      <c r="T349" s="219">
        <v>230</v>
      </c>
      <c r="U349" s="219">
        <v>57</v>
      </c>
      <c r="V349" s="219">
        <v>114</v>
      </c>
      <c r="W349" s="219">
        <v>173</v>
      </c>
      <c r="X349" s="219">
        <v>230</v>
      </c>
      <c r="Y349" s="215">
        <v>7145124893.6170216</v>
      </c>
      <c r="Z349" s="225">
        <v>1707878090.8568144</v>
      </c>
      <c r="AA349" s="225">
        <v>1759114433.5825188</v>
      </c>
      <c r="AB349" s="225">
        <v>1811887866.5899944</v>
      </c>
      <c r="AC349" s="225">
        <v>1866244502.5876942</v>
      </c>
    </row>
    <row r="350" spans="1:29" ht="94.5" x14ac:dyDescent="0.2">
      <c r="A350" s="80"/>
      <c r="B350" s="80"/>
      <c r="I350" s="211" t="s">
        <v>1153</v>
      </c>
      <c r="J350" s="211" t="s">
        <v>1154</v>
      </c>
      <c r="K350" s="216" t="s">
        <v>1993</v>
      </c>
      <c r="L350" s="20" t="s">
        <v>1616</v>
      </c>
      <c r="M350" s="218">
        <v>1.8078850389115662</v>
      </c>
      <c r="N350" s="211" t="s">
        <v>2496</v>
      </c>
      <c r="O350" s="30" t="s">
        <v>2497</v>
      </c>
      <c r="P350" s="217" t="s">
        <v>1549</v>
      </c>
      <c r="Q350" s="211" t="s">
        <v>3255</v>
      </c>
      <c r="R350" s="217" t="s">
        <v>655</v>
      </c>
      <c r="S350" s="219">
        <v>0</v>
      </c>
      <c r="T350" s="219">
        <v>4</v>
      </c>
      <c r="U350" s="219">
        <v>1</v>
      </c>
      <c r="V350" s="219">
        <v>2</v>
      </c>
      <c r="W350" s="219">
        <v>3</v>
      </c>
      <c r="X350" s="219">
        <v>4</v>
      </c>
      <c r="Y350" s="215">
        <v>1190854148.9361715</v>
      </c>
      <c r="Z350" s="225">
        <v>284646348.47613603</v>
      </c>
      <c r="AA350" s="225">
        <v>293185738.9304201</v>
      </c>
      <c r="AB350" s="225">
        <v>301981311.0983327</v>
      </c>
      <c r="AC350" s="225">
        <v>311040750.4312827</v>
      </c>
    </row>
    <row r="351" spans="1:29" ht="94.5" x14ac:dyDescent="0.2">
      <c r="A351" s="80"/>
      <c r="B351" s="80"/>
      <c r="I351" s="211" t="s">
        <v>1155</v>
      </c>
      <c r="J351" s="211" t="s">
        <v>1156</v>
      </c>
      <c r="K351" s="216" t="s">
        <v>1993</v>
      </c>
      <c r="L351" s="20" t="s">
        <v>1617</v>
      </c>
      <c r="M351" s="218">
        <v>1.8569254459630649</v>
      </c>
      <c r="N351" s="211" t="s">
        <v>2498</v>
      </c>
      <c r="O351" s="30" t="s">
        <v>2499</v>
      </c>
      <c r="P351" s="217" t="s">
        <v>1549</v>
      </c>
      <c r="Q351" s="211" t="s">
        <v>3256</v>
      </c>
      <c r="R351" s="217" t="s">
        <v>2257</v>
      </c>
      <c r="S351" s="219">
        <v>42</v>
      </c>
      <c r="T351" s="219">
        <v>42</v>
      </c>
      <c r="U351" s="219">
        <v>42</v>
      </c>
      <c r="V351" s="219">
        <v>42</v>
      </c>
      <c r="W351" s="219">
        <v>42</v>
      </c>
      <c r="X351" s="219">
        <v>42</v>
      </c>
      <c r="Y351" s="215">
        <v>2453717317.8803</v>
      </c>
      <c r="Z351" s="225">
        <v>858772220</v>
      </c>
      <c r="AA351" s="225">
        <v>516013167</v>
      </c>
      <c r="AB351" s="225">
        <v>531493562.00999999</v>
      </c>
      <c r="AC351" s="225">
        <v>547438368.87029994</v>
      </c>
    </row>
    <row r="352" spans="1:29" ht="114.75" x14ac:dyDescent="0.2">
      <c r="A352" s="80"/>
      <c r="B352" s="80"/>
      <c r="I352" s="211" t="s">
        <v>1157</v>
      </c>
      <c r="J352" s="211" t="s">
        <v>1158</v>
      </c>
      <c r="K352" s="216" t="s">
        <v>1993</v>
      </c>
      <c r="L352" s="20" t="s">
        <v>1618</v>
      </c>
      <c r="M352" s="218">
        <v>1.9059658530145638</v>
      </c>
      <c r="N352" s="211" t="s">
        <v>2500</v>
      </c>
      <c r="O352" s="30" t="s">
        <v>2501</v>
      </c>
      <c r="P352" s="217" t="s">
        <v>3255</v>
      </c>
      <c r="Q352" s="211" t="s">
        <v>3255</v>
      </c>
      <c r="R352" s="217">
        <v>29</v>
      </c>
      <c r="S352" s="219">
        <v>42</v>
      </c>
      <c r="T352" s="219">
        <v>10</v>
      </c>
      <c r="U352" s="219">
        <v>20</v>
      </c>
      <c r="V352" s="219">
        <v>30</v>
      </c>
      <c r="W352" s="219">
        <v>42</v>
      </c>
      <c r="X352" s="219">
        <v>1105088100</v>
      </c>
      <c r="Y352" s="215">
        <v>627544050</v>
      </c>
      <c r="Z352" s="225">
        <v>163909050</v>
      </c>
      <c r="AA352" s="225">
        <v>159135000</v>
      </c>
      <c r="AB352" s="225">
        <v>154500000</v>
      </c>
      <c r="AC352" s="225">
        <v>150000000</v>
      </c>
    </row>
    <row r="353" spans="1:29" ht="153" x14ac:dyDescent="0.2">
      <c r="A353" s="80"/>
      <c r="B353" s="80"/>
      <c r="I353" s="211" t="s">
        <v>1159</v>
      </c>
      <c r="J353" s="211" t="s">
        <v>1160</v>
      </c>
      <c r="K353" s="216" t="s">
        <v>1993</v>
      </c>
      <c r="L353" s="20" t="s">
        <v>1618</v>
      </c>
      <c r="M353" s="218">
        <v>1.9550062600660627</v>
      </c>
      <c r="N353" s="211" t="s">
        <v>2502</v>
      </c>
      <c r="O353" s="30" t="s">
        <v>2501</v>
      </c>
      <c r="P353" s="217" t="s">
        <v>3255</v>
      </c>
      <c r="Q353" s="211" t="s">
        <v>3255</v>
      </c>
      <c r="R353" s="217">
        <v>29</v>
      </c>
      <c r="S353" s="219">
        <v>42</v>
      </c>
      <c r="T353" s="219">
        <v>10</v>
      </c>
      <c r="U353" s="219">
        <v>20</v>
      </c>
      <c r="V353" s="219">
        <v>30</v>
      </c>
      <c r="W353" s="219">
        <v>42</v>
      </c>
      <c r="X353" s="219">
        <v>736725400</v>
      </c>
      <c r="Y353" s="215">
        <v>418362700</v>
      </c>
      <c r="Z353" s="225">
        <v>109272700</v>
      </c>
      <c r="AA353" s="225">
        <v>106090000</v>
      </c>
      <c r="AB353" s="225">
        <v>103000000</v>
      </c>
      <c r="AC353" s="225">
        <v>100000000</v>
      </c>
    </row>
    <row r="354" spans="1:29" ht="63.75" x14ac:dyDescent="0.2">
      <c r="A354" s="80"/>
      <c r="B354" s="80"/>
      <c r="I354" s="211" t="s">
        <v>1161</v>
      </c>
      <c r="J354" s="211" t="s">
        <v>1162</v>
      </c>
      <c r="K354" s="216" t="s">
        <v>1993</v>
      </c>
      <c r="L354" s="20" t="s">
        <v>1620</v>
      </c>
      <c r="M354" s="218">
        <v>2.0530870741690603</v>
      </c>
      <c r="N354" s="211" t="s">
        <v>2503</v>
      </c>
      <c r="O354" s="30" t="s">
        <v>2503</v>
      </c>
      <c r="P354" s="217" t="s">
        <v>1549</v>
      </c>
      <c r="Q354" s="211" t="s">
        <v>3255</v>
      </c>
      <c r="R354" s="217" t="s">
        <v>655</v>
      </c>
      <c r="S354" s="219">
        <v>3</v>
      </c>
      <c r="T354" s="219">
        <v>21</v>
      </c>
      <c r="U354" s="219">
        <v>3</v>
      </c>
      <c r="V354" s="219">
        <v>10</v>
      </c>
      <c r="W354" s="219">
        <v>17</v>
      </c>
      <c r="X354" s="219">
        <v>21</v>
      </c>
      <c r="Y354" s="215">
        <v>62754405</v>
      </c>
      <c r="Z354" s="225">
        <v>15000000</v>
      </c>
      <c r="AA354" s="225">
        <v>15450000</v>
      </c>
      <c r="AB354" s="225">
        <v>15913500</v>
      </c>
      <c r="AC354" s="225">
        <v>16390905</v>
      </c>
    </row>
    <row r="355" spans="1:29" ht="140.25" x14ac:dyDescent="0.2">
      <c r="A355" s="80"/>
      <c r="B355" s="80"/>
      <c r="I355" s="211" t="s">
        <v>1163</v>
      </c>
      <c r="J355" s="211" t="s">
        <v>1164</v>
      </c>
      <c r="K355" s="216" t="s">
        <v>1993</v>
      </c>
      <c r="L355" s="20" t="s">
        <v>1620</v>
      </c>
      <c r="M355" s="218">
        <v>2.1021274812205588</v>
      </c>
      <c r="N355" s="211" t="s">
        <v>2504</v>
      </c>
      <c r="O355" s="30" t="s">
        <v>2505</v>
      </c>
      <c r="P355" s="217" t="s">
        <v>1549</v>
      </c>
      <c r="Q355" s="211" t="s">
        <v>3255</v>
      </c>
      <c r="R355" s="217" t="s">
        <v>655</v>
      </c>
      <c r="S355" s="219">
        <v>1</v>
      </c>
      <c r="T355" s="219">
        <v>43</v>
      </c>
      <c r="U355" s="219">
        <v>10</v>
      </c>
      <c r="V355" s="219">
        <v>24</v>
      </c>
      <c r="W355" s="219">
        <v>33</v>
      </c>
      <c r="X355" s="219">
        <v>43</v>
      </c>
      <c r="Y355" s="215">
        <v>3213025536</v>
      </c>
      <c r="Z355" s="225">
        <v>768000000</v>
      </c>
      <c r="AA355" s="225">
        <v>791040000</v>
      </c>
      <c r="AB355" s="225">
        <v>814771200</v>
      </c>
      <c r="AC355" s="225">
        <v>839214336</v>
      </c>
    </row>
    <row r="356" spans="1:29" ht="108" x14ac:dyDescent="0.2">
      <c r="A356" s="80"/>
      <c r="B356" s="80"/>
      <c r="I356" s="211" t="s">
        <v>1165</v>
      </c>
      <c r="J356" s="211" t="s">
        <v>1166</v>
      </c>
      <c r="K356" s="216" t="s">
        <v>1993</v>
      </c>
      <c r="L356" s="20" t="s">
        <v>1620</v>
      </c>
      <c r="M356" s="218">
        <v>2.1511678882720577</v>
      </c>
      <c r="N356" s="211" t="s">
        <v>2506</v>
      </c>
      <c r="O356" s="30" t="s">
        <v>2506</v>
      </c>
      <c r="P356" s="217" t="s">
        <v>1549</v>
      </c>
      <c r="Q356" s="211" t="s">
        <v>3256</v>
      </c>
      <c r="R356" s="217" t="s">
        <v>655</v>
      </c>
      <c r="S356" s="219">
        <v>0</v>
      </c>
      <c r="T356" s="219">
        <v>600</v>
      </c>
      <c r="U356" s="219">
        <v>600</v>
      </c>
      <c r="V356" s="219">
        <v>600</v>
      </c>
      <c r="W356" s="219">
        <v>600</v>
      </c>
      <c r="X356" s="219">
        <v>600</v>
      </c>
      <c r="Y356" s="215">
        <v>313772025</v>
      </c>
      <c r="Z356" s="225">
        <v>75000000</v>
      </c>
      <c r="AA356" s="225">
        <v>77250000</v>
      </c>
      <c r="AB356" s="225">
        <v>79567500</v>
      </c>
      <c r="AC356" s="225">
        <v>81954525</v>
      </c>
    </row>
    <row r="357" spans="1:29" ht="191.25" x14ac:dyDescent="0.2">
      <c r="A357" s="80"/>
      <c r="B357" s="80"/>
      <c r="I357" s="211" t="s">
        <v>1167</v>
      </c>
      <c r="J357" s="211" t="s">
        <v>1168</v>
      </c>
      <c r="K357" s="216" t="s">
        <v>1993</v>
      </c>
      <c r="L357" s="20" t="s">
        <v>1621</v>
      </c>
      <c r="M357" s="218">
        <v>2.2002082953235567</v>
      </c>
      <c r="N357" s="211" t="s">
        <v>2507</v>
      </c>
      <c r="O357" s="30" t="s">
        <v>2508</v>
      </c>
      <c r="P357" s="217" t="s">
        <v>1549</v>
      </c>
      <c r="Q357" s="211" t="s">
        <v>3256</v>
      </c>
      <c r="R357" s="217" t="s">
        <v>655</v>
      </c>
      <c r="S357" s="219">
        <v>0</v>
      </c>
      <c r="T357" s="219">
        <v>3</v>
      </c>
      <c r="U357" s="219">
        <v>1</v>
      </c>
      <c r="V357" s="219">
        <v>3</v>
      </c>
      <c r="W357" s="219">
        <v>3</v>
      </c>
      <c r="X357" s="219">
        <v>3</v>
      </c>
      <c r="Y357" s="215">
        <v>50203524</v>
      </c>
      <c r="Z357" s="225">
        <v>12000000</v>
      </c>
      <c r="AA357" s="225">
        <v>12360000</v>
      </c>
      <c r="AB357" s="225">
        <v>12730800</v>
      </c>
      <c r="AC357" s="225">
        <v>13112724</v>
      </c>
    </row>
    <row r="358" spans="1:29" ht="94.5" x14ac:dyDescent="0.2">
      <c r="A358" s="80"/>
      <c r="B358" s="80"/>
      <c r="I358" s="211" t="s">
        <v>1169</v>
      </c>
      <c r="J358" s="211" t="s">
        <v>1170</v>
      </c>
      <c r="K358" s="216" t="s">
        <v>1993</v>
      </c>
      <c r="L358" s="20" t="s">
        <v>1621</v>
      </c>
      <c r="M358" s="218">
        <v>1.4571694944542635</v>
      </c>
      <c r="N358" s="211" t="s">
        <v>2509</v>
      </c>
      <c r="O358" s="30" t="s">
        <v>2510</v>
      </c>
      <c r="P358" s="217" t="s">
        <v>1549</v>
      </c>
      <c r="Q358" s="211" t="s">
        <v>3256</v>
      </c>
      <c r="R358" s="217" t="s">
        <v>655</v>
      </c>
      <c r="S358" s="219">
        <v>0</v>
      </c>
      <c r="T358" s="219">
        <v>1</v>
      </c>
      <c r="U358" s="219">
        <v>1</v>
      </c>
      <c r="V358" s="219">
        <v>1</v>
      </c>
      <c r="W358" s="219">
        <v>1</v>
      </c>
      <c r="X358" s="219">
        <v>1</v>
      </c>
      <c r="Y358" s="215">
        <v>125508810</v>
      </c>
      <c r="Z358" s="225">
        <v>30000000</v>
      </c>
      <c r="AA358" s="225">
        <v>30900000</v>
      </c>
      <c r="AB358" s="225">
        <v>31827000</v>
      </c>
      <c r="AC358" s="225">
        <v>32781810</v>
      </c>
    </row>
    <row r="359" spans="1:29" ht="135" x14ac:dyDescent="0.2">
      <c r="A359" s="80"/>
      <c r="B359" s="80"/>
      <c r="I359" s="211" t="s">
        <v>1171</v>
      </c>
      <c r="J359" s="211" t="s">
        <v>1172</v>
      </c>
      <c r="K359" s="216" t="s">
        <v>1993</v>
      </c>
      <c r="L359" s="20" t="s">
        <v>1622</v>
      </c>
      <c r="M359" s="218">
        <v>1.4567049510107128</v>
      </c>
      <c r="N359" s="211" t="s">
        <v>2511</v>
      </c>
      <c r="O359" s="30" t="s">
        <v>3471</v>
      </c>
      <c r="P359" s="217" t="s">
        <v>1549</v>
      </c>
      <c r="Q359" s="211" t="s">
        <v>3255</v>
      </c>
      <c r="R359" s="217" t="s">
        <v>655</v>
      </c>
      <c r="S359" s="219">
        <v>11</v>
      </c>
      <c r="T359" s="219">
        <v>42</v>
      </c>
      <c r="U359" s="219">
        <v>5</v>
      </c>
      <c r="V359" s="219">
        <v>17</v>
      </c>
      <c r="W359" s="219">
        <v>34</v>
      </c>
      <c r="X359" s="219">
        <v>42</v>
      </c>
      <c r="Y359" s="215">
        <v>2385449000</v>
      </c>
      <c r="Z359" s="225">
        <v>500000000</v>
      </c>
      <c r="AA359" s="225">
        <v>610000000</v>
      </c>
      <c r="AB359" s="225">
        <v>628300000</v>
      </c>
      <c r="AC359" s="225">
        <v>647149000</v>
      </c>
    </row>
    <row r="360" spans="1:29" ht="191.25" x14ac:dyDescent="0.2">
      <c r="A360" s="80"/>
      <c r="B360" s="80"/>
      <c r="I360" s="211" t="s">
        <v>1173</v>
      </c>
      <c r="J360" s="211" t="s">
        <v>378</v>
      </c>
      <c r="K360" s="216" t="s">
        <v>1993</v>
      </c>
      <c r="L360" s="20" t="s">
        <v>1622</v>
      </c>
      <c r="M360" s="218">
        <v>1.456240407567162</v>
      </c>
      <c r="N360" s="211" t="s">
        <v>3295</v>
      </c>
      <c r="O360" s="30" t="s">
        <v>3296</v>
      </c>
      <c r="P360" s="217" t="s">
        <v>1549</v>
      </c>
      <c r="Q360" s="211" t="s">
        <v>3297</v>
      </c>
      <c r="R360" s="217" t="s">
        <v>655</v>
      </c>
      <c r="S360" s="219">
        <v>0</v>
      </c>
      <c r="T360" s="219">
        <v>42</v>
      </c>
      <c r="U360" s="219">
        <v>5</v>
      </c>
      <c r="V360" s="219">
        <v>16</v>
      </c>
      <c r="W360" s="219">
        <v>35</v>
      </c>
      <c r="X360" s="219">
        <v>42</v>
      </c>
      <c r="Y360" s="215">
        <v>3123458060</v>
      </c>
      <c r="Z360" s="225">
        <v>1227500000</v>
      </c>
      <c r="AA360" s="225">
        <v>613400000</v>
      </c>
      <c r="AB360" s="225">
        <v>631802000</v>
      </c>
      <c r="AC360" s="225">
        <v>650756060</v>
      </c>
    </row>
    <row r="361" spans="1:29" ht="153" x14ac:dyDescent="0.2">
      <c r="A361" s="80"/>
      <c r="B361" s="80"/>
      <c r="I361" s="211" t="s">
        <v>379</v>
      </c>
      <c r="J361" s="211" t="s">
        <v>380</v>
      </c>
      <c r="K361" s="216" t="s">
        <v>1993</v>
      </c>
      <c r="L361" s="20" t="s">
        <v>1622</v>
      </c>
      <c r="M361" s="218">
        <v>1.4557758641236114</v>
      </c>
      <c r="N361" s="211" t="s">
        <v>3472</v>
      </c>
      <c r="O361" s="30" t="s">
        <v>3473</v>
      </c>
      <c r="P361" s="217" t="s">
        <v>1549</v>
      </c>
      <c r="Q361" s="211" t="s">
        <v>3255</v>
      </c>
      <c r="R361" s="217" t="s">
        <v>3298</v>
      </c>
      <c r="S361" s="219">
        <v>0</v>
      </c>
      <c r="T361" s="219">
        <v>42</v>
      </c>
      <c r="U361" s="219">
        <v>5</v>
      </c>
      <c r="V361" s="219">
        <v>16</v>
      </c>
      <c r="W361" s="219">
        <v>35</v>
      </c>
      <c r="X361" s="219">
        <v>42</v>
      </c>
      <c r="Y361" s="215">
        <v>2665449000</v>
      </c>
      <c r="Z361" s="225">
        <v>780000000</v>
      </c>
      <c r="AA361" s="225">
        <v>610000000</v>
      </c>
      <c r="AB361" s="225">
        <v>628300000</v>
      </c>
      <c r="AC361" s="225">
        <v>647149000</v>
      </c>
    </row>
    <row r="362" spans="1:29" ht="40.5" x14ac:dyDescent="0.2">
      <c r="A362" s="80"/>
      <c r="B362" s="80"/>
      <c r="I362" s="211" t="s">
        <v>381</v>
      </c>
      <c r="J362" s="211" t="s">
        <v>382</v>
      </c>
      <c r="K362" s="216" t="s">
        <v>2046</v>
      </c>
      <c r="L362" s="20" t="s">
        <v>1622</v>
      </c>
      <c r="M362" s="218">
        <v>1.4553113206800605</v>
      </c>
      <c r="N362" s="211" t="s">
        <v>3474</v>
      </c>
      <c r="O362" s="30" t="s">
        <v>3475</v>
      </c>
      <c r="P362" s="217" t="s">
        <v>1549</v>
      </c>
      <c r="Q362" s="211" t="s">
        <v>3256</v>
      </c>
      <c r="R362" s="217" t="s">
        <v>655</v>
      </c>
      <c r="S362" s="219"/>
      <c r="T362" s="219"/>
      <c r="U362" s="219"/>
      <c r="V362" s="219"/>
      <c r="W362" s="219"/>
      <c r="X362" s="219"/>
      <c r="Y362" s="215">
        <v>0</v>
      </c>
      <c r="Z362" s="225">
        <v>0</v>
      </c>
      <c r="AA362" s="225">
        <v>0</v>
      </c>
      <c r="AB362" s="225">
        <v>0</v>
      </c>
      <c r="AC362" s="225">
        <v>0</v>
      </c>
    </row>
    <row r="363" spans="1:29" ht="51" x14ac:dyDescent="0.2">
      <c r="A363" s="80"/>
      <c r="B363" s="80"/>
      <c r="I363" s="211" t="s">
        <v>383</v>
      </c>
      <c r="J363" s="211" t="s">
        <v>384</v>
      </c>
      <c r="K363" s="216" t="s">
        <v>2046</v>
      </c>
      <c r="L363" s="20" t="s">
        <v>1622</v>
      </c>
      <c r="M363" s="218">
        <v>1.4548467772365101</v>
      </c>
      <c r="N363" s="211"/>
      <c r="O363" s="30"/>
      <c r="P363" s="217"/>
      <c r="Q363" s="211"/>
      <c r="R363" s="217"/>
      <c r="S363" s="219"/>
      <c r="T363" s="219"/>
      <c r="U363" s="219"/>
      <c r="V363" s="219"/>
      <c r="W363" s="219"/>
      <c r="X363" s="219"/>
      <c r="Y363" s="215">
        <v>0</v>
      </c>
      <c r="Z363" s="225">
        <v>0</v>
      </c>
      <c r="AA363" s="225">
        <v>0</v>
      </c>
      <c r="AB363" s="225">
        <v>0</v>
      </c>
      <c r="AC363" s="225">
        <v>0</v>
      </c>
    </row>
    <row r="364" spans="1:29" ht="38.25" x14ac:dyDescent="0.2">
      <c r="A364" s="80"/>
      <c r="B364" s="80"/>
      <c r="I364" s="211" t="s">
        <v>385</v>
      </c>
      <c r="J364" s="211" t="s">
        <v>386</v>
      </c>
      <c r="K364" s="216" t="s">
        <v>2046</v>
      </c>
      <c r="L364" s="20" t="s">
        <v>1622</v>
      </c>
      <c r="M364" s="218">
        <v>1.4543822337929595</v>
      </c>
      <c r="N364" s="211"/>
      <c r="O364" s="30"/>
      <c r="P364" s="217"/>
      <c r="Q364" s="211"/>
      <c r="R364" s="217"/>
      <c r="S364" s="219"/>
      <c r="T364" s="219"/>
      <c r="U364" s="219"/>
      <c r="V364" s="219"/>
      <c r="W364" s="219"/>
      <c r="X364" s="219"/>
      <c r="Y364" s="215">
        <v>0</v>
      </c>
      <c r="Z364" s="225"/>
      <c r="AA364" s="225"/>
      <c r="AB364" s="225"/>
      <c r="AC364" s="225"/>
    </row>
    <row r="365" spans="1:29" ht="51" x14ac:dyDescent="0.2">
      <c r="A365" s="80"/>
      <c r="B365" s="80"/>
      <c r="I365" s="211" t="s">
        <v>387</v>
      </c>
      <c r="J365" s="211" t="s">
        <v>388</v>
      </c>
      <c r="K365" s="216" t="s">
        <v>1993</v>
      </c>
      <c r="L365" s="20" t="s">
        <v>1623</v>
      </c>
      <c r="M365" s="218">
        <v>1.4539176903494087</v>
      </c>
      <c r="N365" s="211" t="s">
        <v>3476</v>
      </c>
      <c r="O365" s="30" t="s">
        <v>3476</v>
      </c>
      <c r="P365" s="217" t="s">
        <v>1549</v>
      </c>
      <c r="Q365" s="211" t="s">
        <v>3256</v>
      </c>
      <c r="R365" s="217" t="s">
        <v>3299</v>
      </c>
      <c r="S365" s="219">
        <v>1</v>
      </c>
      <c r="T365" s="219">
        <v>1</v>
      </c>
      <c r="U365" s="219">
        <v>1</v>
      </c>
      <c r="V365" s="219">
        <v>1</v>
      </c>
      <c r="W365" s="219">
        <v>1</v>
      </c>
      <c r="X365" s="219">
        <v>1</v>
      </c>
      <c r="Y365" s="215">
        <v>195235928</v>
      </c>
      <c r="Z365" s="225">
        <v>46666667</v>
      </c>
      <c r="AA365" s="225">
        <v>48066667</v>
      </c>
      <c r="AB365" s="225">
        <v>49508667</v>
      </c>
      <c r="AC365" s="225">
        <v>50993927</v>
      </c>
    </row>
    <row r="366" spans="1:29" ht="108" x14ac:dyDescent="0.2">
      <c r="A366" s="80"/>
      <c r="B366" s="80"/>
      <c r="I366" s="211" t="s">
        <v>389</v>
      </c>
      <c r="J366" s="211" t="s">
        <v>390</v>
      </c>
      <c r="K366" s="216" t="s">
        <v>1993</v>
      </c>
      <c r="L366" s="20" t="s">
        <v>1623</v>
      </c>
      <c r="M366" s="218">
        <v>1.4534531469058578</v>
      </c>
      <c r="N366" s="211" t="s">
        <v>3477</v>
      </c>
      <c r="O366" s="30" t="s">
        <v>3478</v>
      </c>
      <c r="P366" s="217" t="s">
        <v>1549</v>
      </c>
      <c r="Q366" s="211" t="s">
        <v>3256</v>
      </c>
      <c r="R366" s="217" t="s">
        <v>655</v>
      </c>
      <c r="S366" s="219">
        <v>1</v>
      </c>
      <c r="T366" s="219">
        <v>1</v>
      </c>
      <c r="U366" s="219">
        <v>1</v>
      </c>
      <c r="V366" s="219">
        <v>1</v>
      </c>
      <c r="W366" s="219">
        <v>1</v>
      </c>
      <c r="X366" s="219">
        <v>1</v>
      </c>
      <c r="Y366" s="215">
        <v>376526430</v>
      </c>
      <c r="Z366" s="225">
        <v>90000000</v>
      </c>
      <c r="AA366" s="225">
        <v>92700000</v>
      </c>
      <c r="AB366" s="225">
        <v>95481000</v>
      </c>
      <c r="AC366" s="225">
        <v>98345430</v>
      </c>
    </row>
    <row r="367" spans="1:29" ht="94.5" x14ac:dyDescent="0.2">
      <c r="A367" s="80"/>
      <c r="B367" s="80"/>
      <c r="I367" s="211" t="s">
        <v>391</v>
      </c>
      <c r="J367" s="211" t="s">
        <v>392</v>
      </c>
      <c r="K367" s="216" t="s">
        <v>1993</v>
      </c>
      <c r="L367" s="20" t="s">
        <v>1623</v>
      </c>
      <c r="M367" s="218">
        <v>1.4529886034623072</v>
      </c>
      <c r="N367" s="211" t="s">
        <v>3479</v>
      </c>
      <c r="O367" s="30" t="s">
        <v>3480</v>
      </c>
      <c r="P367" s="217" t="s">
        <v>1549</v>
      </c>
      <c r="Q367" s="211" t="s">
        <v>3255</v>
      </c>
      <c r="R367" s="217" t="s">
        <v>655</v>
      </c>
      <c r="S367" s="219">
        <v>1</v>
      </c>
      <c r="T367" s="219">
        <v>4</v>
      </c>
      <c r="U367" s="219">
        <v>1</v>
      </c>
      <c r="V367" s="219">
        <v>2</v>
      </c>
      <c r="W367" s="219">
        <v>3</v>
      </c>
      <c r="X367" s="219">
        <v>4</v>
      </c>
      <c r="Y367" s="215">
        <v>376526430</v>
      </c>
      <c r="Z367" s="225">
        <v>90000000</v>
      </c>
      <c r="AA367" s="225">
        <v>92700000</v>
      </c>
      <c r="AB367" s="225">
        <v>95481000</v>
      </c>
      <c r="AC367" s="225">
        <v>98345430</v>
      </c>
    </row>
    <row r="368" spans="1:29" ht="81" x14ac:dyDescent="0.2">
      <c r="A368" s="80"/>
      <c r="B368" s="80"/>
      <c r="I368" s="211" t="s">
        <v>393</v>
      </c>
      <c r="J368" s="211" t="s">
        <v>394</v>
      </c>
      <c r="K368" s="216" t="s">
        <v>1993</v>
      </c>
      <c r="L368" s="20" t="s">
        <v>1623</v>
      </c>
      <c r="M368" s="218">
        <v>1.4525240600187568</v>
      </c>
      <c r="N368" s="211" t="s">
        <v>3481</v>
      </c>
      <c r="O368" s="30" t="s">
        <v>3482</v>
      </c>
      <c r="P368" s="217" t="s">
        <v>1549</v>
      </c>
      <c r="Q368" s="211" t="s">
        <v>3255</v>
      </c>
      <c r="R368" s="217" t="s">
        <v>3299</v>
      </c>
      <c r="S368" s="219">
        <v>0</v>
      </c>
      <c r="T368" s="219">
        <v>20</v>
      </c>
      <c r="U368" s="219">
        <v>5</v>
      </c>
      <c r="V368" s="219">
        <v>10</v>
      </c>
      <c r="W368" s="219">
        <v>15</v>
      </c>
      <c r="X368" s="219">
        <v>20</v>
      </c>
      <c r="Y368" s="215">
        <v>1045906750</v>
      </c>
      <c r="Z368" s="225">
        <v>250000000</v>
      </c>
      <c r="AA368" s="225">
        <v>257500000</v>
      </c>
      <c r="AB368" s="225">
        <v>265225000</v>
      </c>
      <c r="AC368" s="225">
        <v>273181750</v>
      </c>
    </row>
    <row r="369" spans="1:29" ht="63.75" x14ac:dyDescent="0.2">
      <c r="A369" s="80"/>
      <c r="B369" s="80"/>
      <c r="I369" s="211" t="s">
        <v>395</v>
      </c>
      <c r="J369" s="211" t="s">
        <v>396</v>
      </c>
      <c r="K369" s="216" t="s">
        <v>1993</v>
      </c>
      <c r="L369" s="20" t="s">
        <v>1623</v>
      </c>
      <c r="M369" s="218">
        <v>1.4520595165752062</v>
      </c>
      <c r="N369" s="211" t="s">
        <v>3483</v>
      </c>
      <c r="O369" s="30" t="s">
        <v>3484</v>
      </c>
      <c r="P369" s="217" t="s">
        <v>1549</v>
      </c>
      <c r="Q369" s="211" t="s">
        <v>3255</v>
      </c>
      <c r="R369" s="217" t="s">
        <v>655</v>
      </c>
      <c r="S369" s="219">
        <v>2</v>
      </c>
      <c r="T369" s="219">
        <v>16</v>
      </c>
      <c r="U369" s="219">
        <v>4</v>
      </c>
      <c r="V369" s="219">
        <v>8</v>
      </c>
      <c r="W369" s="219">
        <v>12</v>
      </c>
      <c r="X369" s="219">
        <v>16</v>
      </c>
      <c r="Y369" s="215">
        <v>836725400</v>
      </c>
      <c r="Z369" s="225">
        <v>200000000</v>
      </c>
      <c r="AA369" s="225">
        <v>206000000</v>
      </c>
      <c r="AB369" s="225">
        <v>212180000</v>
      </c>
      <c r="AC369" s="225">
        <v>218545400</v>
      </c>
    </row>
    <row r="370" spans="1:29" ht="108" x14ac:dyDescent="0.2">
      <c r="A370" s="80"/>
      <c r="B370" s="80"/>
      <c r="I370" s="211" t="s">
        <v>397</v>
      </c>
      <c r="J370" s="211" t="s">
        <v>398</v>
      </c>
      <c r="K370" s="216" t="s">
        <v>1993</v>
      </c>
      <c r="L370" s="20" t="s">
        <v>1623</v>
      </c>
      <c r="M370" s="218">
        <v>1.4515949731316553</v>
      </c>
      <c r="N370" s="211" t="s">
        <v>3485</v>
      </c>
      <c r="O370" s="30" t="s">
        <v>3486</v>
      </c>
      <c r="P370" s="217" t="s">
        <v>1549</v>
      </c>
      <c r="Q370" s="211" t="s">
        <v>3255</v>
      </c>
      <c r="R370" s="217" t="s">
        <v>655</v>
      </c>
      <c r="S370" s="219">
        <v>0</v>
      </c>
      <c r="T370" s="219">
        <v>20</v>
      </c>
      <c r="U370" s="219">
        <v>5</v>
      </c>
      <c r="V370" s="219">
        <v>10</v>
      </c>
      <c r="W370" s="219">
        <v>15</v>
      </c>
      <c r="X370" s="219">
        <v>20</v>
      </c>
      <c r="Y370" s="215">
        <v>418362700</v>
      </c>
      <c r="Z370" s="225">
        <v>100000000</v>
      </c>
      <c r="AA370" s="225">
        <v>103000000</v>
      </c>
      <c r="AB370" s="225">
        <v>106090000</v>
      </c>
      <c r="AC370" s="225">
        <v>109272700</v>
      </c>
    </row>
    <row r="371" spans="1:29" ht="114.75" x14ac:dyDescent="0.2">
      <c r="I371" s="211" t="s">
        <v>399</v>
      </c>
      <c r="J371" s="211" t="s">
        <v>400</v>
      </c>
      <c r="K371" s="216" t="s">
        <v>1993</v>
      </c>
      <c r="L371" s="20" t="s">
        <v>1624</v>
      </c>
      <c r="M371" s="218">
        <v>1.4511304296881047</v>
      </c>
      <c r="N371" s="211" t="s">
        <v>3487</v>
      </c>
      <c r="O371" s="30" t="s">
        <v>3488</v>
      </c>
      <c r="P371" s="217" t="s">
        <v>1549</v>
      </c>
      <c r="Q371" s="211" t="s">
        <v>3255</v>
      </c>
      <c r="R371" s="217" t="s">
        <v>655</v>
      </c>
      <c r="S371" s="219">
        <v>1</v>
      </c>
      <c r="T371" s="219">
        <v>42</v>
      </c>
      <c r="U371" s="219">
        <v>2</v>
      </c>
      <c r="V371" s="219">
        <v>12</v>
      </c>
      <c r="W371" s="219">
        <v>28</v>
      </c>
      <c r="X371" s="219">
        <v>42</v>
      </c>
      <c r="Y371" s="215">
        <v>4289227700</v>
      </c>
      <c r="Z371" s="225">
        <v>1040000000</v>
      </c>
      <c r="AA371" s="225">
        <v>1071200000</v>
      </c>
      <c r="AB371" s="225">
        <v>1103336000</v>
      </c>
      <c r="AC371" s="225">
        <v>1074691700</v>
      </c>
    </row>
    <row r="372" spans="1:29" ht="114.75" x14ac:dyDescent="0.2">
      <c r="I372" s="211" t="s">
        <v>401</v>
      </c>
      <c r="J372" s="211" t="s">
        <v>402</v>
      </c>
      <c r="K372" s="216" t="s">
        <v>1993</v>
      </c>
      <c r="L372" s="20" t="s">
        <v>1624</v>
      </c>
      <c r="M372" s="218">
        <v>1.4506658862445538</v>
      </c>
      <c r="N372" s="211" t="s">
        <v>2524</v>
      </c>
      <c r="O372" s="30" t="s">
        <v>2525</v>
      </c>
      <c r="P372" s="217" t="s">
        <v>1549</v>
      </c>
      <c r="Q372" s="211" t="s">
        <v>3255</v>
      </c>
      <c r="R372" s="217" t="s">
        <v>655</v>
      </c>
      <c r="S372" s="219">
        <v>5</v>
      </c>
      <c r="T372" s="219">
        <v>46</v>
      </c>
      <c r="U372" s="219">
        <v>11</v>
      </c>
      <c r="V372" s="219">
        <v>22</v>
      </c>
      <c r="W372" s="219">
        <v>33</v>
      </c>
      <c r="X372" s="219">
        <v>46</v>
      </c>
      <c r="Y372" s="215">
        <v>2091813500</v>
      </c>
      <c r="Z372" s="225">
        <v>500000000</v>
      </c>
      <c r="AA372" s="225">
        <v>515000000</v>
      </c>
      <c r="AB372" s="225">
        <v>530450000</v>
      </c>
      <c r="AC372" s="225">
        <v>546363500</v>
      </c>
    </row>
    <row r="373" spans="1:29" ht="162" x14ac:dyDescent="0.2">
      <c r="I373" s="211" t="s">
        <v>403</v>
      </c>
      <c r="J373" s="211" t="s">
        <v>404</v>
      </c>
      <c r="K373" s="216" t="s">
        <v>1993</v>
      </c>
      <c r="L373" s="20" t="s">
        <v>1625</v>
      </c>
      <c r="M373" s="218">
        <v>1.4502013428010034</v>
      </c>
      <c r="N373" s="211" t="s">
        <v>2526</v>
      </c>
      <c r="O373" s="30" t="s">
        <v>2527</v>
      </c>
      <c r="P373" s="217" t="s">
        <v>1549</v>
      </c>
      <c r="Q373" s="211" t="s">
        <v>3255</v>
      </c>
      <c r="R373" s="217" t="s">
        <v>655</v>
      </c>
      <c r="S373" s="219">
        <v>37</v>
      </c>
      <c r="T373" s="219">
        <v>100</v>
      </c>
      <c r="U373" s="219">
        <v>44</v>
      </c>
      <c r="V373" s="219">
        <v>63</v>
      </c>
      <c r="W373" s="219">
        <v>85</v>
      </c>
      <c r="X373" s="219">
        <v>100</v>
      </c>
      <c r="Y373" s="215">
        <v>1673450800</v>
      </c>
      <c r="Z373" s="225">
        <v>400000000</v>
      </c>
      <c r="AA373" s="225">
        <v>412000000</v>
      </c>
      <c r="AB373" s="225">
        <v>424360000</v>
      </c>
      <c r="AC373" s="225">
        <v>437090800</v>
      </c>
    </row>
    <row r="374" spans="1:29" ht="81" x14ac:dyDescent="0.2">
      <c r="I374" s="211" t="s">
        <v>405</v>
      </c>
      <c r="J374" s="211" t="s">
        <v>406</v>
      </c>
      <c r="K374" s="216" t="s">
        <v>1993</v>
      </c>
      <c r="L374" s="20" t="s">
        <v>1625</v>
      </c>
      <c r="M374" s="218">
        <v>1.4497367993574526</v>
      </c>
      <c r="N374" s="211" t="s">
        <v>2528</v>
      </c>
      <c r="O374" s="30" t="s">
        <v>2529</v>
      </c>
      <c r="P374" s="217" t="s">
        <v>1549</v>
      </c>
      <c r="Q374" s="211" t="s">
        <v>3255</v>
      </c>
      <c r="R374" s="217" t="s">
        <v>655</v>
      </c>
      <c r="S374" s="219">
        <v>40</v>
      </c>
      <c r="T374" s="219">
        <v>100</v>
      </c>
      <c r="U374" s="219">
        <v>60</v>
      </c>
      <c r="V374" s="219">
        <v>75</v>
      </c>
      <c r="W374" s="219">
        <v>90</v>
      </c>
      <c r="X374" s="219">
        <v>100</v>
      </c>
      <c r="Y374" s="215">
        <v>459062864.25187999</v>
      </c>
      <c r="Z374" s="225">
        <v>109728440</v>
      </c>
      <c r="AA374" s="225">
        <v>113020293.2</v>
      </c>
      <c r="AB374" s="225">
        <v>116410901.99600001</v>
      </c>
      <c r="AC374" s="225">
        <v>119903229.05588001</v>
      </c>
    </row>
    <row r="375" spans="1:29" ht="135" x14ac:dyDescent="0.2">
      <c r="I375" s="211" t="s">
        <v>407</v>
      </c>
      <c r="J375" s="211" t="s">
        <v>408</v>
      </c>
      <c r="K375" s="216" t="s">
        <v>1993</v>
      </c>
      <c r="L375" s="20" t="s">
        <v>1626</v>
      </c>
      <c r="M375" s="218">
        <v>1.449272255913902</v>
      </c>
      <c r="N375" s="211" t="s">
        <v>2530</v>
      </c>
      <c r="O375" s="30" t="s">
        <v>2531</v>
      </c>
      <c r="P375" s="217" t="s">
        <v>1549</v>
      </c>
      <c r="Q375" s="211" t="s">
        <v>3255</v>
      </c>
      <c r="R375" s="217" t="s">
        <v>3300</v>
      </c>
      <c r="S375" s="219">
        <v>0</v>
      </c>
      <c r="T375" s="219">
        <v>42</v>
      </c>
      <c r="U375" s="219">
        <v>10</v>
      </c>
      <c r="V375" s="219">
        <v>20</v>
      </c>
      <c r="W375" s="219">
        <v>31</v>
      </c>
      <c r="X375" s="219">
        <v>42</v>
      </c>
      <c r="Y375" s="215">
        <v>1496483377.9000001</v>
      </c>
      <c r="Z375" s="225">
        <v>357700000</v>
      </c>
      <c r="AA375" s="225">
        <v>368431000</v>
      </c>
      <c r="AB375" s="225">
        <v>379483930</v>
      </c>
      <c r="AC375" s="225">
        <v>390868447.89999998</v>
      </c>
    </row>
    <row r="376" spans="1:29" ht="204" x14ac:dyDescent="0.2">
      <c r="I376" s="211" t="s">
        <v>409</v>
      </c>
      <c r="J376" s="211" t="s">
        <v>410</v>
      </c>
      <c r="K376" s="216" t="s">
        <v>1993</v>
      </c>
      <c r="L376" s="20" t="s">
        <v>1626</v>
      </c>
      <c r="M376" s="218">
        <v>1.4488077124703513</v>
      </c>
      <c r="N376" s="211" t="s">
        <v>2532</v>
      </c>
      <c r="O376" s="30" t="s">
        <v>2533</v>
      </c>
      <c r="P376" s="217" t="s">
        <v>1549</v>
      </c>
      <c r="Q376" s="211" t="s">
        <v>3255</v>
      </c>
      <c r="R376" s="217" t="s">
        <v>3300</v>
      </c>
      <c r="S376" s="219">
        <v>0</v>
      </c>
      <c r="T376" s="219">
        <v>42</v>
      </c>
      <c r="U376" s="219">
        <v>10</v>
      </c>
      <c r="V376" s="219">
        <v>20</v>
      </c>
      <c r="W376" s="219">
        <v>31</v>
      </c>
      <c r="X376" s="219">
        <v>42</v>
      </c>
      <c r="Y376" s="215">
        <v>502035240</v>
      </c>
      <c r="Z376" s="225">
        <v>120000000</v>
      </c>
      <c r="AA376" s="225">
        <v>123600000</v>
      </c>
      <c r="AB376" s="225">
        <v>127308000</v>
      </c>
      <c r="AC376" s="225">
        <v>131127240</v>
      </c>
    </row>
    <row r="377" spans="1:29" ht="108" x14ac:dyDescent="0.2">
      <c r="I377" s="211" t="s">
        <v>411</v>
      </c>
      <c r="J377" s="211" t="s">
        <v>412</v>
      </c>
      <c r="K377" s="216" t="s">
        <v>1993</v>
      </c>
      <c r="L377" s="20" t="s">
        <v>1626</v>
      </c>
      <c r="M377" s="218">
        <v>1.4483431690268005</v>
      </c>
      <c r="N377" s="211" t="s">
        <v>2534</v>
      </c>
      <c r="O377" s="30" t="s">
        <v>2535</v>
      </c>
      <c r="P377" s="217" t="s">
        <v>1549</v>
      </c>
      <c r="Q377" s="211" t="s">
        <v>3256</v>
      </c>
      <c r="R377" s="217" t="s">
        <v>1553</v>
      </c>
      <c r="S377" s="219">
        <v>0</v>
      </c>
      <c r="T377" s="219">
        <v>2</v>
      </c>
      <c r="U377" s="219">
        <v>2</v>
      </c>
      <c r="V377" s="219">
        <v>0</v>
      </c>
      <c r="W377" s="219">
        <v>0</v>
      </c>
      <c r="X377" s="219">
        <v>0</v>
      </c>
      <c r="Y377" s="215">
        <v>80646355</v>
      </c>
      <c r="Z377" s="225">
        <v>80646355</v>
      </c>
      <c r="AA377" s="225">
        <v>0</v>
      </c>
      <c r="AB377" s="225">
        <v>0</v>
      </c>
      <c r="AC377" s="225">
        <v>0</v>
      </c>
    </row>
    <row r="378" spans="1:29" ht="102" x14ac:dyDescent="0.2">
      <c r="I378" s="211" t="s">
        <v>413</v>
      </c>
      <c r="J378" s="211" t="s">
        <v>414</v>
      </c>
      <c r="K378" s="216" t="s">
        <v>1993</v>
      </c>
      <c r="L378" s="20" t="s">
        <v>1626</v>
      </c>
      <c r="M378" s="218">
        <v>1.4478786255832496</v>
      </c>
      <c r="N378" s="211" t="s">
        <v>2275</v>
      </c>
      <c r="O378" s="30" t="s">
        <v>2276</v>
      </c>
      <c r="P378" s="217" t="s">
        <v>1549</v>
      </c>
      <c r="Q378" s="211" t="s">
        <v>3255</v>
      </c>
      <c r="R378" s="217" t="s">
        <v>3300</v>
      </c>
      <c r="S378" s="219">
        <v>0</v>
      </c>
      <c r="T378" s="219">
        <v>15</v>
      </c>
      <c r="U378" s="219">
        <v>5</v>
      </c>
      <c r="V378" s="219">
        <v>10</v>
      </c>
      <c r="W378" s="219">
        <v>13</v>
      </c>
      <c r="X378" s="219">
        <v>15</v>
      </c>
      <c r="Y378" s="215">
        <v>641171945.04647303</v>
      </c>
      <c r="Z378" s="225">
        <v>147379599</v>
      </c>
      <c r="AA378" s="225">
        <v>162550986.97</v>
      </c>
      <c r="AB378" s="225">
        <v>167877517</v>
      </c>
      <c r="AC378" s="225">
        <v>163363842.076473</v>
      </c>
    </row>
    <row r="379" spans="1:29" ht="54" x14ac:dyDescent="0.2">
      <c r="I379" s="211" t="s">
        <v>415</v>
      </c>
      <c r="J379" s="211" t="s">
        <v>416</v>
      </c>
      <c r="K379" s="216" t="s">
        <v>1993</v>
      </c>
      <c r="L379" s="20" t="s">
        <v>1627</v>
      </c>
      <c r="M379" s="218">
        <v>1.4474140821396992</v>
      </c>
      <c r="N379" s="211" t="s">
        <v>2536</v>
      </c>
      <c r="O379" s="30" t="s">
        <v>2537</v>
      </c>
      <c r="P379" s="217" t="s">
        <v>1549</v>
      </c>
      <c r="Q379" s="211" t="s">
        <v>3256</v>
      </c>
      <c r="R379" s="217" t="s">
        <v>655</v>
      </c>
      <c r="S379" s="219" t="s">
        <v>3301</v>
      </c>
      <c r="T379" s="219">
        <v>50</v>
      </c>
      <c r="U379" s="219">
        <v>50</v>
      </c>
      <c r="V379" s="219">
        <v>50</v>
      </c>
      <c r="W379" s="219">
        <v>50</v>
      </c>
      <c r="X379" s="219">
        <v>50</v>
      </c>
      <c r="Y379" s="215">
        <v>1641195590</v>
      </c>
      <c r="Z379" s="225">
        <v>463253600</v>
      </c>
      <c r="AA379" s="225">
        <v>381100000</v>
      </c>
      <c r="AB379" s="225">
        <v>392533000</v>
      </c>
      <c r="AC379" s="225">
        <v>404308990</v>
      </c>
    </row>
    <row r="380" spans="1:29" ht="54" x14ac:dyDescent="0.2">
      <c r="I380" s="211" t="s">
        <v>417</v>
      </c>
      <c r="J380" s="211" t="s">
        <v>418</v>
      </c>
      <c r="K380" s="216" t="s">
        <v>1993</v>
      </c>
      <c r="L380" s="20" t="s">
        <v>1627</v>
      </c>
      <c r="M380" s="218">
        <v>1.4469495386961486</v>
      </c>
      <c r="N380" s="211" t="s">
        <v>2538</v>
      </c>
      <c r="O380" s="30" t="s">
        <v>2539</v>
      </c>
      <c r="P380" s="217" t="s">
        <v>1549</v>
      </c>
      <c r="Q380" s="211" t="s">
        <v>3297</v>
      </c>
      <c r="R380" s="217" t="s">
        <v>655</v>
      </c>
      <c r="S380" s="219" t="s">
        <v>3302</v>
      </c>
      <c r="T380" s="219">
        <v>37</v>
      </c>
      <c r="U380" s="219">
        <v>172.8</v>
      </c>
      <c r="V380" s="219">
        <v>103.68</v>
      </c>
      <c r="W380" s="219">
        <v>62.207999999999998</v>
      </c>
      <c r="X380" s="219">
        <v>37.324799999999996</v>
      </c>
      <c r="Y380" s="215">
        <v>1641195590</v>
      </c>
      <c r="Z380" s="225">
        <v>463253600</v>
      </c>
      <c r="AA380" s="225">
        <v>381100000</v>
      </c>
      <c r="AB380" s="225">
        <v>392533000</v>
      </c>
      <c r="AC380" s="225">
        <v>404308990</v>
      </c>
    </row>
    <row r="381" spans="1:29" ht="54" x14ac:dyDescent="0.2">
      <c r="I381" s="211" t="s">
        <v>419</v>
      </c>
      <c r="J381" s="211" t="s">
        <v>420</v>
      </c>
      <c r="K381" s="216" t="s">
        <v>1993</v>
      </c>
      <c r="L381" s="20" t="s">
        <v>1627</v>
      </c>
      <c r="M381" s="218">
        <v>1.4464849952525978</v>
      </c>
      <c r="N381" s="211" t="s">
        <v>2540</v>
      </c>
      <c r="O381" s="30" t="s">
        <v>2541</v>
      </c>
      <c r="P381" s="217" t="s">
        <v>1549</v>
      </c>
      <c r="Q381" s="211" t="s">
        <v>3297</v>
      </c>
      <c r="R381" s="217" t="s">
        <v>655</v>
      </c>
      <c r="S381" s="219">
        <v>3</v>
      </c>
      <c r="T381" s="219">
        <v>3</v>
      </c>
      <c r="U381" s="219" t="s">
        <v>2542</v>
      </c>
      <c r="V381" s="219" t="s">
        <v>2542</v>
      </c>
      <c r="W381" s="219" t="s">
        <v>2542</v>
      </c>
      <c r="X381" s="219" t="s">
        <v>2542</v>
      </c>
      <c r="Y381" s="215">
        <v>1641195590</v>
      </c>
      <c r="Z381" s="225">
        <v>463253600</v>
      </c>
      <c r="AA381" s="225">
        <v>381100000</v>
      </c>
      <c r="AB381" s="225">
        <v>392533000</v>
      </c>
      <c r="AC381" s="225">
        <v>404308990</v>
      </c>
    </row>
    <row r="382" spans="1:29" ht="67.5" x14ac:dyDescent="0.2">
      <c r="I382" s="211" t="s">
        <v>421</v>
      </c>
      <c r="J382" s="211" t="s">
        <v>422</v>
      </c>
      <c r="K382" s="216" t="s">
        <v>1993</v>
      </c>
      <c r="L382" s="20" t="s">
        <v>1628</v>
      </c>
      <c r="M382" s="218">
        <v>1.4460204518090471</v>
      </c>
      <c r="N382" s="211" t="s">
        <v>2543</v>
      </c>
      <c r="O382" s="30" t="s">
        <v>2544</v>
      </c>
      <c r="P382" s="217" t="s">
        <v>1549</v>
      </c>
      <c r="Q382" s="211" t="s">
        <v>3256</v>
      </c>
      <c r="R382" s="217" t="s">
        <v>655</v>
      </c>
      <c r="S382" s="219">
        <v>42</v>
      </c>
      <c r="T382" s="219">
        <v>42</v>
      </c>
      <c r="U382" s="219">
        <v>42</v>
      </c>
      <c r="V382" s="219">
        <v>42</v>
      </c>
      <c r="W382" s="219">
        <v>42</v>
      </c>
      <c r="X382" s="219">
        <v>42</v>
      </c>
      <c r="Y382" s="215">
        <v>2817559012.7915001</v>
      </c>
      <c r="Z382" s="225">
        <v>708041600</v>
      </c>
      <c r="AA382" s="225">
        <v>682492935</v>
      </c>
      <c r="AB382" s="225">
        <v>702967723.04999995</v>
      </c>
      <c r="AC382" s="225">
        <v>724056754.7414999</v>
      </c>
    </row>
    <row r="383" spans="1:29" ht="54" x14ac:dyDescent="0.2">
      <c r="I383" s="211" t="s">
        <v>423</v>
      </c>
      <c r="J383" s="211" t="s">
        <v>424</v>
      </c>
      <c r="K383" s="216" t="s">
        <v>1993</v>
      </c>
      <c r="L383" s="20" t="s">
        <v>1628</v>
      </c>
      <c r="M383" s="218">
        <v>1.4455559083654963</v>
      </c>
      <c r="N383" s="211" t="s">
        <v>2545</v>
      </c>
      <c r="O383" s="30" t="s">
        <v>2546</v>
      </c>
      <c r="P383" s="217" t="s">
        <v>1549</v>
      </c>
      <c r="Q383" s="211" t="s">
        <v>3256</v>
      </c>
      <c r="R383" s="217" t="s">
        <v>655</v>
      </c>
      <c r="S383" s="219">
        <v>100</v>
      </c>
      <c r="T383" s="219">
        <v>90</v>
      </c>
      <c r="U383" s="219">
        <v>90</v>
      </c>
      <c r="V383" s="219">
        <v>90</v>
      </c>
      <c r="W383" s="219">
        <v>90</v>
      </c>
      <c r="X383" s="219">
        <v>90</v>
      </c>
      <c r="Y383" s="215">
        <v>2817559012.7915001</v>
      </c>
      <c r="Z383" s="225">
        <v>708041600</v>
      </c>
      <c r="AA383" s="225">
        <v>682492935</v>
      </c>
      <c r="AB383" s="225">
        <v>702967723.04999995</v>
      </c>
      <c r="AC383" s="225">
        <v>724056754.7414999</v>
      </c>
    </row>
    <row r="384" spans="1:29" ht="54" x14ac:dyDescent="0.2">
      <c r="I384" s="211" t="s">
        <v>425</v>
      </c>
      <c r="J384" s="211" t="s">
        <v>426</v>
      </c>
      <c r="K384" s="216" t="s">
        <v>1993</v>
      </c>
      <c r="L384" s="20" t="s">
        <v>1629</v>
      </c>
      <c r="M384" s="218">
        <v>1.4450913649219459</v>
      </c>
      <c r="N384" s="211" t="s">
        <v>2547</v>
      </c>
      <c r="O384" s="30" t="s">
        <v>2548</v>
      </c>
      <c r="P384" s="217" t="s">
        <v>1549</v>
      </c>
      <c r="Q384" s="211" t="s">
        <v>3256</v>
      </c>
      <c r="R384" s="217" t="s">
        <v>655</v>
      </c>
      <c r="S384" s="219">
        <v>16</v>
      </c>
      <c r="T384" s="219">
        <v>90</v>
      </c>
      <c r="U384" s="219">
        <v>90</v>
      </c>
      <c r="V384" s="219">
        <v>90</v>
      </c>
      <c r="W384" s="219">
        <v>90</v>
      </c>
      <c r="X384" s="219">
        <v>90</v>
      </c>
      <c r="Y384" s="215">
        <v>3137720250</v>
      </c>
      <c r="Z384" s="225">
        <v>750000000</v>
      </c>
      <c r="AA384" s="225">
        <v>772500000</v>
      </c>
      <c r="AB384" s="225">
        <v>795675000</v>
      </c>
      <c r="AC384" s="225">
        <v>819545250</v>
      </c>
    </row>
    <row r="385" spans="9:29" ht="89.25" x14ac:dyDescent="0.2">
      <c r="I385" s="211" t="s">
        <v>427</v>
      </c>
      <c r="J385" s="211" t="s">
        <v>428</v>
      </c>
      <c r="K385" s="216" t="s">
        <v>1993</v>
      </c>
      <c r="L385" s="20" t="s">
        <v>1630</v>
      </c>
      <c r="M385" s="218">
        <v>1.4446268214783953</v>
      </c>
      <c r="N385" s="211" t="s">
        <v>2549</v>
      </c>
      <c r="O385" s="30" t="s">
        <v>2550</v>
      </c>
      <c r="P385" s="217" t="s">
        <v>1549</v>
      </c>
      <c r="Q385" s="211" t="s">
        <v>3256</v>
      </c>
      <c r="R385" s="217" t="s">
        <v>655</v>
      </c>
      <c r="S385" s="219">
        <v>42</v>
      </c>
      <c r="T385" s="219">
        <v>42</v>
      </c>
      <c r="U385" s="219">
        <v>42</v>
      </c>
      <c r="V385" s="219">
        <v>42</v>
      </c>
      <c r="W385" s="219">
        <v>42</v>
      </c>
      <c r="X385" s="219">
        <v>42</v>
      </c>
      <c r="Y385" s="215">
        <v>7145642325.2034168</v>
      </c>
      <c r="Z385" s="225">
        <v>1708001771</v>
      </c>
      <c r="AA385" s="225">
        <v>1759241824.1300001</v>
      </c>
      <c r="AB385" s="225">
        <v>1812019078.8539002</v>
      </c>
      <c r="AC385" s="225">
        <v>1866379651.2195172</v>
      </c>
    </row>
    <row r="386" spans="9:29" ht="81" x14ac:dyDescent="0.2">
      <c r="I386" s="211" t="s">
        <v>429</v>
      </c>
      <c r="J386" s="211" t="s">
        <v>430</v>
      </c>
      <c r="K386" s="216" t="s">
        <v>1993</v>
      </c>
      <c r="L386" s="20" t="s">
        <v>1630</v>
      </c>
      <c r="M386" s="218">
        <v>1.4441622780348442</v>
      </c>
      <c r="N386" s="211" t="s">
        <v>2551</v>
      </c>
      <c r="O386" s="30" t="s">
        <v>2552</v>
      </c>
      <c r="P386" s="217" t="s">
        <v>1549</v>
      </c>
      <c r="Q386" s="211" t="s">
        <v>3256</v>
      </c>
      <c r="R386" s="217" t="s">
        <v>655</v>
      </c>
      <c r="S386" s="219" t="s">
        <v>3303</v>
      </c>
      <c r="T386" s="219">
        <v>80</v>
      </c>
      <c r="U386" s="219">
        <v>80</v>
      </c>
      <c r="V386" s="219">
        <v>80</v>
      </c>
      <c r="W386" s="219">
        <v>80</v>
      </c>
      <c r="X386" s="219">
        <v>80</v>
      </c>
      <c r="Y386" s="215">
        <v>2091813500</v>
      </c>
      <c r="Z386" s="225">
        <v>500000000</v>
      </c>
      <c r="AA386" s="225">
        <v>515000000</v>
      </c>
      <c r="AB386" s="225">
        <v>530450000</v>
      </c>
      <c r="AC386" s="225">
        <v>546363500</v>
      </c>
    </row>
    <row r="387" spans="9:29" ht="108" x14ac:dyDescent="0.2">
      <c r="I387" s="211" t="s">
        <v>431</v>
      </c>
      <c r="J387" s="211" t="s">
        <v>432</v>
      </c>
      <c r="K387" s="216" t="s">
        <v>1993</v>
      </c>
      <c r="L387" s="20" t="s">
        <v>1631</v>
      </c>
      <c r="M387" s="218">
        <v>1.4436977345912938</v>
      </c>
      <c r="N387" s="211" t="s">
        <v>2553</v>
      </c>
      <c r="O387" s="30" t="s">
        <v>2554</v>
      </c>
      <c r="P387" s="217" t="s">
        <v>1549</v>
      </c>
      <c r="Q387" s="211" t="s">
        <v>3256</v>
      </c>
      <c r="R387" s="217" t="s">
        <v>655</v>
      </c>
      <c r="S387" s="219">
        <v>0</v>
      </c>
      <c r="T387" s="219">
        <v>1</v>
      </c>
      <c r="U387" s="219">
        <v>1</v>
      </c>
      <c r="V387" s="219">
        <v>1</v>
      </c>
      <c r="W387" s="219">
        <v>1</v>
      </c>
      <c r="X387" s="219">
        <v>1</v>
      </c>
      <c r="Y387" s="215">
        <v>661013066</v>
      </c>
      <c r="Z387" s="225">
        <v>158000000</v>
      </c>
      <c r="AA387" s="225">
        <v>162740000</v>
      </c>
      <c r="AB387" s="225">
        <v>167622200</v>
      </c>
      <c r="AC387" s="225">
        <v>172650866</v>
      </c>
    </row>
    <row r="388" spans="9:29" ht="121.5" x14ac:dyDescent="0.2">
      <c r="I388" s="211" t="s">
        <v>433</v>
      </c>
      <c r="J388" s="211" t="s">
        <v>434</v>
      </c>
      <c r="K388" s="216" t="s">
        <v>1993</v>
      </c>
      <c r="L388" s="20" t="s">
        <v>1631</v>
      </c>
      <c r="M388" s="218">
        <v>1.4432331911477432</v>
      </c>
      <c r="N388" s="211" t="s">
        <v>2555</v>
      </c>
      <c r="O388" s="30" t="s">
        <v>2556</v>
      </c>
      <c r="P388" s="217" t="s">
        <v>1549</v>
      </c>
      <c r="Q388" s="211" t="s">
        <v>3255</v>
      </c>
      <c r="R388" s="217" t="s">
        <v>655</v>
      </c>
      <c r="S388" s="219">
        <v>0</v>
      </c>
      <c r="T388" s="219">
        <v>33</v>
      </c>
      <c r="U388" s="219">
        <v>0</v>
      </c>
      <c r="V388" s="219">
        <v>10</v>
      </c>
      <c r="W388" s="219">
        <v>25</v>
      </c>
      <c r="X388" s="219">
        <v>33</v>
      </c>
      <c r="Y388" s="215">
        <v>373090400</v>
      </c>
      <c r="Z388" s="225">
        <v>200000000</v>
      </c>
      <c r="AA388" s="225">
        <v>56000000</v>
      </c>
      <c r="AB388" s="225">
        <v>57680000</v>
      </c>
      <c r="AC388" s="225">
        <v>59410400</v>
      </c>
    </row>
    <row r="389" spans="9:29" ht="81" x14ac:dyDescent="0.2">
      <c r="I389" s="211" t="s">
        <v>435</v>
      </c>
      <c r="J389" s="211" t="s">
        <v>436</v>
      </c>
      <c r="K389" s="216" t="s">
        <v>1993</v>
      </c>
      <c r="L389" s="20" t="s">
        <v>1631</v>
      </c>
      <c r="M389" s="218">
        <v>1.4427686477041923</v>
      </c>
      <c r="N389" s="211" t="s">
        <v>2557</v>
      </c>
      <c r="O389" s="30" t="s">
        <v>2558</v>
      </c>
      <c r="P389" s="217" t="s">
        <v>1549</v>
      </c>
      <c r="Q389" s="211" t="s">
        <v>3255</v>
      </c>
      <c r="R389" s="217" t="s">
        <v>655</v>
      </c>
      <c r="S389" s="219">
        <v>0</v>
      </c>
      <c r="T389" s="219">
        <v>42</v>
      </c>
      <c r="U389" s="219">
        <v>0</v>
      </c>
      <c r="V389" s="219">
        <v>24</v>
      </c>
      <c r="W389" s="219">
        <v>32</v>
      </c>
      <c r="X389" s="219">
        <v>42</v>
      </c>
      <c r="Y389" s="215">
        <v>463635000</v>
      </c>
      <c r="Z389" s="225">
        <v>0</v>
      </c>
      <c r="AA389" s="225">
        <v>150000000</v>
      </c>
      <c r="AB389" s="225">
        <v>154500000</v>
      </c>
      <c r="AC389" s="225">
        <v>159135000</v>
      </c>
    </row>
    <row r="390" spans="9:29" ht="148.5" x14ac:dyDescent="0.2">
      <c r="I390" s="211" t="s">
        <v>437</v>
      </c>
      <c r="J390" s="211" t="s">
        <v>438</v>
      </c>
      <c r="K390" s="216" t="s">
        <v>1993</v>
      </c>
      <c r="L390" s="20" t="s">
        <v>1631</v>
      </c>
      <c r="M390" s="218">
        <v>1.4423041042606417</v>
      </c>
      <c r="N390" s="211" t="s">
        <v>2559</v>
      </c>
      <c r="O390" s="30" t="s">
        <v>2560</v>
      </c>
      <c r="P390" s="217" t="s">
        <v>1549</v>
      </c>
      <c r="Q390" s="211" t="s">
        <v>3255</v>
      </c>
      <c r="R390" s="217" t="s">
        <v>655</v>
      </c>
      <c r="S390" s="219">
        <v>8</v>
      </c>
      <c r="T390" s="219">
        <v>42</v>
      </c>
      <c r="U390" s="219">
        <v>16</v>
      </c>
      <c r="V390" s="219">
        <v>24</v>
      </c>
      <c r="W390" s="219">
        <v>32</v>
      </c>
      <c r="X390" s="219">
        <v>42</v>
      </c>
      <c r="Y390" s="215">
        <v>175712334</v>
      </c>
      <c r="Z390" s="225">
        <v>42000000</v>
      </c>
      <c r="AA390" s="225">
        <v>43260000</v>
      </c>
      <c r="AB390" s="225">
        <v>44557800</v>
      </c>
      <c r="AC390" s="225">
        <v>45894534</v>
      </c>
    </row>
    <row r="391" spans="9:29" ht="148.5" x14ac:dyDescent="0.2">
      <c r="I391" s="211" t="s">
        <v>439</v>
      </c>
      <c r="J391" s="211" t="s">
        <v>440</v>
      </c>
      <c r="K391" s="216" t="s">
        <v>1993</v>
      </c>
      <c r="L391" s="20" t="s">
        <v>1632</v>
      </c>
      <c r="M391" s="218">
        <v>2.7233115468409586</v>
      </c>
      <c r="N391" s="211" t="s">
        <v>2561</v>
      </c>
      <c r="O391" s="30" t="s">
        <v>2562</v>
      </c>
      <c r="P391" s="217" t="s">
        <v>1549</v>
      </c>
      <c r="Q391" s="211" t="s">
        <v>3255</v>
      </c>
      <c r="R391" s="217" t="s">
        <v>655</v>
      </c>
      <c r="S391" s="219">
        <v>0</v>
      </c>
      <c r="T391" s="219">
        <v>4</v>
      </c>
      <c r="U391" s="219">
        <v>1</v>
      </c>
      <c r="V391" s="219">
        <v>2</v>
      </c>
      <c r="W391" s="219">
        <v>3</v>
      </c>
      <c r="X391" s="219">
        <v>4</v>
      </c>
      <c r="Y391" s="215">
        <v>284486636</v>
      </c>
      <c r="Z391" s="225">
        <v>68000000</v>
      </c>
      <c r="AA391" s="225">
        <v>70040000</v>
      </c>
      <c r="AB391" s="225">
        <v>72141200</v>
      </c>
      <c r="AC391" s="225">
        <v>74305436</v>
      </c>
    </row>
    <row r="392" spans="9:29" ht="94.5" x14ac:dyDescent="0.2">
      <c r="I392" s="211" t="s">
        <v>441</v>
      </c>
      <c r="J392" s="211" t="s">
        <v>442</v>
      </c>
      <c r="K392" s="216" t="s">
        <v>1993</v>
      </c>
      <c r="L392" s="20" t="s">
        <v>1632</v>
      </c>
      <c r="M392" s="218">
        <v>7.4074074074074074</v>
      </c>
      <c r="N392" s="211" t="s">
        <v>2563</v>
      </c>
      <c r="O392" s="30" t="s">
        <v>2564</v>
      </c>
      <c r="P392" s="217" t="s">
        <v>1549</v>
      </c>
      <c r="Q392" s="211" t="s">
        <v>3256</v>
      </c>
      <c r="R392" s="217" t="s">
        <v>655</v>
      </c>
      <c r="S392" s="219">
        <v>42</v>
      </c>
      <c r="T392" s="219">
        <v>42</v>
      </c>
      <c r="U392" s="219">
        <v>42</v>
      </c>
      <c r="V392" s="219">
        <v>42</v>
      </c>
      <c r="W392" s="219">
        <v>42</v>
      </c>
      <c r="X392" s="219">
        <v>42</v>
      </c>
      <c r="Y392" s="215">
        <v>83672540</v>
      </c>
      <c r="Z392" s="225">
        <v>20000000</v>
      </c>
      <c r="AA392" s="225">
        <v>20600000</v>
      </c>
      <c r="AB392" s="225">
        <v>21218000</v>
      </c>
      <c r="AC392" s="225">
        <v>21854540</v>
      </c>
    </row>
    <row r="393" spans="9:29" ht="148.5" x14ac:dyDescent="0.2">
      <c r="I393" s="211" t="s">
        <v>443</v>
      </c>
      <c r="J393" s="211" t="s">
        <v>444</v>
      </c>
      <c r="K393" s="216" t="s">
        <v>1993</v>
      </c>
      <c r="L393" s="20" t="s">
        <v>1632</v>
      </c>
      <c r="M393" s="218">
        <v>6.8627450980392153</v>
      </c>
      <c r="N393" s="211" t="s">
        <v>2565</v>
      </c>
      <c r="O393" s="30" t="s">
        <v>2566</v>
      </c>
      <c r="P393" s="217" t="s">
        <v>1549</v>
      </c>
      <c r="Q393" s="211" t="s">
        <v>3256</v>
      </c>
      <c r="R393" s="217" t="s">
        <v>655</v>
      </c>
      <c r="S393" s="219">
        <v>12</v>
      </c>
      <c r="T393" s="219">
        <v>12</v>
      </c>
      <c r="U393" s="219">
        <v>12</v>
      </c>
      <c r="V393" s="219">
        <v>12</v>
      </c>
      <c r="W393" s="219">
        <v>12</v>
      </c>
      <c r="X393" s="219">
        <v>12</v>
      </c>
      <c r="Y393" s="215">
        <v>440331297045</v>
      </c>
      <c r="Z393" s="225">
        <v>93118386829</v>
      </c>
      <c r="AA393" s="225">
        <v>112321603834</v>
      </c>
      <c r="AB393" s="225">
        <v>115679461949</v>
      </c>
      <c r="AC393" s="225">
        <v>119211844433</v>
      </c>
    </row>
    <row r="394" spans="9:29" ht="114.75" x14ac:dyDescent="0.2">
      <c r="I394" s="211" t="s">
        <v>445</v>
      </c>
      <c r="J394" s="211" t="s">
        <v>446</v>
      </c>
      <c r="K394" s="216" t="s">
        <v>1993</v>
      </c>
      <c r="L394" s="20" t="s">
        <v>1632</v>
      </c>
      <c r="M394" s="218">
        <v>7.2984749455337692</v>
      </c>
      <c r="N394" s="211" t="s">
        <v>2567</v>
      </c>
      <c r="O394" s="30" t="s">
        <v>2568</v>
      </c>
      <c r="P394" s="217" t="s">
        <v>1549</v>
      </c>
      <c r="Q394" s="211" t="s">
        <v>3256</v>
      </c>
      <c r="R394" s="217" t="s">
        <v>655</v>
      </c>
      <c r="S394" s="219">
        <v>42</v>
      </c>
      <c r="T394" s="219">
        <v>42</v>
      </c>
      <c r="U394" s="219">
        <v>42</v>
      </c>
      <c r="V394" s="219">
        <v>42</v>
      </c>
      <c r="W394" s="219">
        <v>42</v>
      </c>
      <c r="X394" s="219">
        <v>42</v>
      </c>
      <c r="Y394" s="215">
        <v>104590675</v>
      </c>
      <c r="Z394" s="225">
        <v>25000000</v>
      </c>
      <c r="AA394" s="225">
        <v>25750000</v>
      </c>
      <c r="AB394" s="225">
        <v>26522500</v>
      </c>
      <c r="AC394" s="225">
        <v>27318175</v>
      </c>
    </row>
    <row r="395" spans="9:29" ht="67.5" x14ac:dyDescent="0.2">
      <c r="I395" s="211" t="s">
        <v>447</v>
      </c>
      <c r="J395" s="211" t="s">
        <v>448</v>
      </c>
      <c r="K395" s="216" t="s">
        <v>1993</v>
      </c>
      <c r="L395" s="20" t="s">
        <v>1632</v>
      </c>
      <c r="M395" s="218">
        <v>4.7930283224400867</v>
      </c>
      <c r="N395" s="211" t="s">
        <v>2569</v>
      </c>
      <c r="O395" s="30" t="s">
        <v>2570</v>
      </c>
      <c r="P395" s="217" t="s">
        <v>1549</v>
      </c>
      <c r="Q395" s="211" t="s">
        <v>3256</v>
      </c>
      <c r="R395" s="217" t="s">
        <v>655</v>
      </c>
      <c r="S395" s="219">
        <v>42</v>
      </c>
      <c r="T395" s="219">
        <v>42</v>
      </c>
      <c r="U395" s="219">
        <v>42</v>
      </c>
      <c r="V395" s="219">
        <v>42</v>
      </c>
      <c r="W395" s="219">
        <v>42</v>
      </c>
      <c r="X395" s="219">
        <v>42</v>
      </c>
      <c r="Y395" s="215">
        <v>50203524</v>
      </c>
      <c r="Z395" s="225">
        <v>12000000</v>
      </c>
      <c r="AA395" s="225">
        <v>12360000</v>
      </c>
      <c r="AB395" s="225">
        <v>12730800</v>
      </c>
      <c r="AC395" s="225">
        <v>13112724</v>
      </c>
    </row>
    <row r="396" spans="9:29" ht="135" x14ac:dyDescent="0.2">
      <c r="I396" s="211" t="s">
        <v>449</v>
      </c>
      <c r="J396" s="211" t="s">
        <v>450</v>
      </c>
      <c r="K396" s="216" t="s">
        <v>1993</v>
      </c>
      <c r="L396" s="20" t="s">
        <v>1633</v>
      </c>
      <c r="M396" s="218">
        <v>7.6252723311546848</v>
      </c>
      <c r="N396" s="211" t="s">
        <v>2571</v>
      </c>
      <c r="O396" s="30" t="s">
        <v>2572</v>
      </c>
      <c r="P396" s="217" t="s">
        <v>1549</v>
      </c>
      <c r="Q396" s="211" t="s">
        <v>3256</v>
      </c>
      <c r="R396" s="217" t="s">
        <v>655</v>
      </c>
      <c r="S396" s="219">
        <v>0</v>
      </c>
      <c r="T396" s="219">
        <v>35</v>
      </c>
      <c r="U396" s="219">
        <v>35</v>
      </c>
      <c r="V396" s="219">
        <v>35</v>
      </c>
      <c r="W396" s="219">
        <v>35</v>
      </c>
      <c r="X396" s="219">
        <v>35</v>
      </c>
      <c r="Y396" s="215">
        <v>320617157416</v>
      </c>
      <c r="Z396" s="225">
        <v>109997212287</v>
      </c>
      <c r="AA396" s="225">
        <v>68029654155</v>
      </c>
      <c r="AB396" s="225">
        <v>69973113780</v>
      </c>
      <c r="AC396" s="225">
        <v>72617177194</v>
      </c>
    </row>
    <row r="397" spans="9:29" ht="94.5" x14ac:dyDescent="0.2">
      <c r="I397" s="211" t="s">
        <v>451</v>
      </c>
      <c r="J397" s="211" t="s">
        <v>452</v>
      </c>
      <c r="K397" s="216" t="s">
        <v>1993</v>
      </c>
      <c r="L397" s="20" t="s">
        <v>1633</v>
      </c>
      <c r="M397" s="218">
        <v>5.4466230936819171</v>
      </c>
      <c r="N397" s="211" t="s">
        <v>2573</v>
      </c>
      <c r="O397" s="30" t="s">
        <v>2574</v>
      </c>
      <c r="P397" s="217" t="s">
        <v>1549</v>
      </c>
      <c r="Q397" s="211" t="s">
        <v>3256</v>
      </c>
      <c r="R397" s="217" t="s">
        <v>655</v>
      </c>
      <c r="S397" s="219">
        <v>0</v>
      </c>
      <c r="T397" s="219">
        <v>100</v>
      </c>
      <c r="U397" s="219">
        <v>100</v>
      </c>
      <c r="V397" s="219">
        <v>100</v>
      </c>
      <c r="W397" s="219">
        <v>100</v>
      </c>
      <c r="X397" s="219">
        <v>100</v>
      </c>
      <c r="Y397" s="215">
        <v>8367254000</v>
      </c>
      <c r="Z397" s="225">
        <v>2000000000</v>
      </c>
      <c r="AA397" s="225">
        <v>2060000000</v>
      </c>
      <c r="AB397" s="225">
        <v>2121800000</v>
      </c>
      <c r="AC397" s="225">
        <v>2185454000</v>
      </c>
    </row>
    <row r="398" spans="9:29" ht="162" x14ac:dyDescent="0.2">
      <c r="I398" s="211" t="s">
        <v>453</v>
      </c>
      <c r="J398" s="211" t="s">
        <v>454</v>
      </c>
      <c r="K398" s="216" t="s">
        <v>1993</v>
      </c>
      <c r="L398" s="20" t="s">
        <v>1633</v>
      </c>
      <c r="M398" s="218">
        <v>5.882352941176471</v>
      </c>
      <c r="N398" s="211" t="s">
        <v>2575</v>
      </c>
      <c r="O398" s="30" t="s">
        <v>2576</v>
      </c>
      <c r="P398" s="217" t="s">
        <v>1549</v>
      </c>
      <c r="Q398" s="211" t="s">
        <v>3256</v>
      </c>
      <c r="R398" s="217" t="s">
        <v>655</v>
      </c>
      <c r="S398" s="219">
        <v>0</v>
      </c>
      <c r="T398" s="219">
        <v>100</v>
      </c>
      <c r="U398" s="219">
        <v>100</v>
      </c>
      <c r="V398" s="219">
        <v>100</v>
      </c>
      <c r="W398" s="219">
        <v>100</v>
      </c>
      <c r="X398" s="219">
        <v>100</v>
      </c>
      <c r="Y398" s="215">
        <v>11321078235</v>
      </c>
      <c r="Z398" s="225">
        <v>4102775050</v>
      </c>
      <c r="AA398" s="225">
        <v>2335340252</v>
      </c>
      <c r="AB398" s="225">
        <v>2405400460</v>
      </c>
      <c r="AC398" s="225">
        <v>2477562473</v>
      </c>
    </row>
    <row r="399" spans="9:29" ht="135" x14ac:dyDescent="0.2">
      <c r="I399" s="211" t="s">
        <v>455</v>
      </c>
      <c r="J399" s="211" t="s">
        <v>456</v>
      </c>
      <c r="K399" s="216" t="s">
        <v>1993</v>
      </c>
      <c r="L399" s="20" t="s">
        <v>1633</v>
      </c>
      <c r="M399" s="218">
        <v>6.318082788671024</v>
      </c>
      <c r="N399" s="211" t="s">
        <v>2577</v>
      </c>
      <c r="O399" s="30" t="s">
        <v>2578</v>
      </c>
      <c r="P399" s="217" t="s">
        <v>1549</v>
      </c>
      <c r="Q399" s="211" t="s">
        <v>3256</v>
      </c>
      <c r="R399" s="217" t="s">
        <v>655</v>
      </c>
      <c r="S399" s="219">
        <v>0</v>
      </c>
      <c r="T399" s="219">
        <v>100</v>
      </c>
      <c r="U399" s="219">
        <v>100</v>
      </c>
      <c r="V399" s="219">
        <v>100</v>
      </c>
      <c r="W399" s="219">
        <v>100</v>
      </c>
      <c r="X399" s="219">
        <v>100</v>
      </c>
      <c r="Y399" s="215">
        <v>6693803200</v>
      </c>
      <c r="Z399" s="225">
        <v>1600000000</v>
      </c>
      <c r="AA399" s="225">
        <v>1648000000</v>
      </c>
      <c r="AB399" s="225">
        <v>1697440000</v>
      </c>
      <c r="AC399" s="225">
        <v>1748363200</v>
      </c>
    </row>
    <row r="400" spans="9:29" ht="81" x14ac:dyDescent="0.2">
      <c r="I400" s="211" t="s">
        <v>457</v>
      </c>
      <c r="J400" s="211" t="s">
        <v>458</v>
      </c>
      <c r="K400" s="216" t="s">
        <v>1993</v>
      </c>
      <c r="L400" s="20" t="s">
        <v>1633</v>
      </c>
      <c r="M400" s="218">
        <v>6.7538126361655779</v>
      </c>
      <c r="N400" s="211" t="s">
        <v>2579</v>
      </c>
      <c r="O400" s="30" t="s">
        <v>2580</v>
      </c>
      <c r="P400" s="217" t="s">
        <v>1549</v>
      </c>
      <c r="Q400" s="211" t="s">
        <v>3256</v>
      </c>
      <c r="R400" s="217" t="s">
        <v>655</v>
      </c>
      <c r="S400" s="219">
        <v>0</v>
      </c>
      <c r="T400" s="219">
        <v>85</v>
      </c>
      <c r="U400" s="219">
        <v>85</v>
      </c>
      <c r="V400" s="219">
        <v>85</v>
      </c>
      <c r="W400" s="219">
        <v>85</v>
      </c>
      <c r="X400" s="219">
        <v>85</v>
      </c>
      <c r="Y400" s="215">
        <v>7555588278.8960066</v>
      </c>
      <c r="Z400" s="225">
        <v>1805989941</v>
      </c>
      <c r="AA400" s="225">
        <v>1860169639.23</v>
      </c>
      <c r="AB400" s="225">
        <v>1915974728.4068999</v>
      </c>
      <c r="AC400" s="225">
        <v>1973453970.2591069</v>
      </c>
    </row>
    <row r="401" spans="9:29" ht="121.5" x14ac:dyDescent="0.2">
      <c r="I401" s="211" t="s">
        <v>459</v>
      </c>
      <c r="J401" s="211" t="s">
        <v>460</v>
      </c>
      <c r="K401" s="216" t="s">
        <v>1993</v>
      </c>
      <c r="L401" s="20" t="s">
        <v>1633</v>
      </c>
      <c r="M401" s="218">
        <v>8.4967320261437909</v>
      </c>
      <c r="N401" s="211" t="s">
        <v>2581</v>
      </c>
      <c r="O401" s="30" t="s">
        <v>2582</v>
      </c>
      <c r="P401" s="217" t="s">
        <v>1549</v>
      </c>
      <c r="Q401" s="211" t="s">
        <v>3256</v>
      </c>
      <c r="R401" s="217" t="s">
        <v>655</v>
      </c>
      <c r="S401" s="219">
        <v>0</v>
      </c>
      <c r="T401" s="219">
        <v>95</v>
      </c>
      <c r="U401" s="219">
        <v>95</v>
      </c>
      <c r="V401" s="219">
        <v>95</v>
      </c>
      <c r="W401" s="219">
        <v>95</v>
      </c>
      <c r="X401" s="219">
        <v>95</v>
      </c>
      <c r="Y401" s="215">
        <v>3765264300</v>
      </c>
      <c r="Z401" s="225">
        <v>900000000</v>
      </c>
      <c r="AA401" s="225">
        <v>927000000</v>
      </c>
      <c r="AB401" s="225">
        <v>954810000</v>
      </c>
      <c r="AC401" s="225">
        <v>983454300</v>
      </c>
    </row>
    <row r="402" spans="9:29" ht="127.5" x14ac:dyDescent="0.2">
      <c r="I402" s="211" t="s">
        <v>461</v>
      </c>
      <c r="J402" s="211" t="s">
        <v>462</v>
      </c>
      <c r="K402" s="216" t="s">
        <v>1993</v>
      </c>
      <c r="L402" s="20" t="s">
        <v>1634</v>
      </c>
      <c r="M402" s="218">
        <v>5.1198257080610015</v>
      </c>
      <c r="N402" s="211" t="s">
        <v>2583</v>
      </c>
      <c r="O402" s="30" t="s">
        <v>2584</v>
      </c>
      <c r="P402" s="217" t="s">
        <v>1549</v>
      </c>
      <c r="Q402" s="211" t="s">
        <v>3256</v>
      </c>
      <c r="R402" s="217" t="s">
        <v>655</v>
      </c>
      <c r="S402" s="219">
        <v>0</v>
      </c>
      <c r="T402" s="219">
        <v>2</v>
      </c>
      <c r="U402" s="219">
        <v>2</v>
      </c>
      <c r="V402" s="219">
        <v>2</v>
      </c>
      <c r="W402" s="219">
        <v>2</v>
      </c>
      <c r="X402" s="219">
        <v>2</v>
      </c>
      <c r="Y402" s="215">
        <v>122487185399.25</v>
      </c>
      <c r="Z402" s="225">
        <v>29277750000</v>
      </c>
      <c r="AA402" s="225">
        <v>30156082500</v>
      </c>
      <c r="AB402" s="225">
        <v>31060764975</v>
      </c>
      <c r="AC402" s="225">
        <v>31992587924.25</v>
      </c>
    </row>
    <row r="403" spans="9:29" ht="127.5" x14ac:dyDescent="0.2">
      <c r="I403" s="211" t="s">
        <v>463</v>
      </c>
      <c r="J403" s="211" t="s">
        <v>464</v>
      </c>
      <c r="K403" s="216" t="s">
        <v>1993</v>
      </c>
      <c r="L403" s="20" t="s">
        <v>1634</v>
      </c>
      <c r="M403" s="218">
        <v>4.9019607843137258</v>
      </c>
      <c r="N403" s="211" t="s">
        <v>2585</v>
      </c>
      <c r="O403" s="30" t="s">
        <v>2586</v>
      </c>
      <c r="P403" s="217" t="s">
        <v>1549</v>
      </c>
      <c r="Q403" s="211" t="s">
        <v>3255</v>
      </c>
      <c r="R403" s="217" t="s">
        <v>655</v>
      </c>
      <c r="S403" s="219">
        <v>0</v>
      </c>
      <c r="T403" s="219">
        <v>56</v>
      </c>
      <c r="U403" s="219">
        <v>5</v>
      </c>
      <c r="V403" s="219">
        <v>21</v>
      </c>
      <c r="W403" s="219">
        <v>37</v>
      </c>
      <c r="X403" s="219">
        <v>56</v>
      </c>
      <c r="Y403" s="215">
        <v>18594023583.208099</v>
      </c>
      <c r="Z403" s="225">
        <v>4882491029</v>
      </c>
      <c r="AA403" s="225">
        <v>4436097109</v>
      </c>
      <c r="AB403" s="225">
        <v>4569180022.2700005</v>
      </c>
      <c r="AC403" s="225">
        <v>4706255422.9380999</v>
      </c>
    </row>
    <row r="404" spans="9:29" ht="81" x14ac:dyDescent="0.2">
      <c r="I404" s="211" t="s">
        <v>465</v>
      </c>
      <c r="J404" s="211" t="s">
        <v>466</v>
      </c>
      <c r="K404" s="216" t="s">
        <v>1993</v>
      </c>
      <c r="L404" s="20" t="s">
        <v>1634</v>
      </c>
      <c r="M404" s="218">
        <v>4.6840958605664493</v>
      </c>
      <c r="N404" s="211" t="s">
        <v>2587</v>
      </c>
      <c r="O404" s="30" t="s">
        <v>2588</v>
      </c>
      <c r="P404" s="217" t="s">
        <v>1549</v>
      </c>
      <c r="Q404" s="211" t="s">
        <v>3255</v>
      </c>
      <c r="R404" s="217" t="s">
        <v>655</v>
      </c>
      <c r="S404" s="219">
        <v>0</v>
      </c>
      <c r="T404" s="219">
        <v>85</v>
      </c>
      <c r="U404" s="219">
        <v>0</v>
      </c>
      <c r="V404" s="219">
        <v>30</v>
      </c>
      <c r="W404" s="219">
        <v>50</v>
      </c>
      <c r="X404" s="219">
        <v>85</v>
      </c>
      <c r="Y404" s="215">
        <v>209181350</v>
      </c>
      <c r="Z404" s="225">
        <v>50000000</v>
      </c>
      <c r="AA404" s="225">
        <v>51500000</v>
      </c>
      <c r="AB404" s="225">
        <v>53045000</v>
      </c>
      <c r="AC404" s="225">
        <v>54636350</v>
      </c>
    </row>
    <row r="405" spans="9:29" ht="63.75" x14ac:dyDescent="0.2">
      <c r="I405" s="211" t="s">
        <v>467</v>
      </c>
      <c r="J405" s="211" t="s">
        <v>468</v>
      </c>
      <c r="K405" s="216" t="s">
        <v>1993</v>
      </c>
      <c r="L405" s="20" t="s">
        <v>1634</v>
      </c>
      <c r="M405" s="218">
        <v>4.4662309368191719</v>
      </c>
      <c r="N405" s="211" t="s">
        <v>2589</v>
      </c>
      <c r="O405" s="30" t="s">
        <v>2590</v>
      </c>
      <c r="P405" s="217" t="s">
        <v>1549</v>
      </c>
      <c r="Q405" s="211" t="s">
        <v>3256</v>
      </c>
      <c r="R405" s="217" t="s">
        <v>655</v>
      </c>
      <c r="S405" s="219">
        <v>1</v>
      </c>
      <c r="T405" s="219">
        <v>1</v>
      </c>
      <c r="U405" s="219">
        <v>0</v>
      </c>
      <c r="V405" s="219">
        <v>1</v>
      </c>
      <c r="W405" s="219">
        <v>1</v>
      </c>
      <c r="X405" s="219">
        <v>1</v>
      </c>
      <c r="Y405" s="215">
        <v>836725400</v>
      </c>
      <c r="Z405" s="225">
        <v>200000000</v>
      </c>
      <c r="AA405" s="225">
        <v>206000000</v>
      </c>
      <c r="AB405" s="225">
        <v>212180000</v>
      </c>
      <c r="AC405" s="225">
        <v>218545400</v>
      </c>
    </row>
    <row r="406" spans="9:29" ht="121.5" x14ac:dyDescent="0.2">
      <c r="I406" s="211" t="s">
        <v>469</v>
      </c>
      <c r="J406" s="211" t="s">
        <v>470</v>
      </c>
      <c r="K406" s="216" t="s">
        <v>1993</v>
      </c>
      <c r="L406" s="20" t="s">
        <v>1635</v>
      </c>
      <c r="M406" s="218">
        <v>6.1002178649237475</v>
      </c>
      <c r="N406" s="211" t="s">
        <v>2591</v>
      </c>
      <c r="O406" s="30" t="s">
        <v>2592</v>
      </c>
      <c r="P406" s="217" t="s">
        <v>1549</v>
      </c>
      <c r="Q406" s="211" t="s">
        <v>3255</v>
      </c>
      <c r="R406" s="217" t="s">
        <v>655</v>
      </c>
      <c r="S406" s="219">
        <v>0</v>
      </c>
      <c r="T406" s="219">
        <v>5</v>
      </c>
      <c r="U406" s="219">
        <v>1</v>
      </c>
      <c r="V406" s="219">
        <v>2</v>
      </c>
      <c r="W406" s="219">
        <v>3</v>
      </c>
      <c r="X406" s="219">
        <v>5</v>
      </c>
      <c r="Y406" s="215">
        <v>83672540</v>
      </c>
      <c r="Z406" s="225">
        <v>20000000</v>
      </c>
      <c r="AA406" s="225">
        <v>20600000</v>
      </c>
      <c r="AB406" s="225">
        <v>21218000</v>
      </c>
      <c r="AC406" s="225">
        <v>21854540</v>
      </c>
    </row>
    <row r="407" spans="9:29" ht="121.5" x14ac:dyDescent="0.2">
      <c r="I407" s="211" t="s">
        <v>471</v>
      </c>
      <c r="J407" s="211" t="s">
        <v>472</v>
      </c>
      <c r="K407" s="216" t="s">
        <v>1993</v>
      </c>
      <c r="L407" s="20" t="s">
        <v>1635</v>
      </c>
      <c r="M407" s="218">
        <v>5.1198257080610032</v>
      </c>
      <c r="N407" s="211" t="s">
        <v>2593</v>
      </c>
      <c r="O407" s="30" t="s">
        <v>2593</v>
      </c>
      <c r="P407" s="217" t="s">
        <v>1549</v>
      </c>
      <c r="Q407" s="211" t="s">
        <v>3256</v>
      </c>
      <c r="R407" s="217" t="s">
        <v>655</v>
      </c>
      <c r="S407" s="219">
        <v>0</v>
      </c>
      <c r="T407" s="219">
        <v>1</v>
      </c>
      <c r="U407" s="219">
        <v>1</v>
      </c>
      <c r="V407" s="219">
        <v>1</v>
      </c>
      <c r="W407" s="219">
        <v>1</v>
      </c>
      <c r="X407" s="219">
        <v>1</v>
      </c>
      <c r="Y407" s="215">
        <v>292853890</v>
      </c>
      <c r="Z407" s="225">
        <v>70000000</v>
      </c>
      <c r="AA407" s="225">
        <v>72100000</v>
      </c>
      <c r="AB407" s="225">
        <v>74263000</v>
      </c>
      <c r="AC407" s="225">
        <v>76490890</v>
      </c>
    </row>
    <row r="408" spans="9:29" ht="114.75" x14ac:dyDescent="0.2">
      <c r="I408" s="226" t="s">
        <v>473</v>
      </c>
      <c r="J408" s="226" t="s">
        <v>474</v>
      </c>
      <c r="K408" s="227" t="s">
        <v>1993</v>
      </c>
      <c r="L408" s="20" t="s">
        <v>1636</v>
      </c>
      <c r="M408" s="228">
        <v>5.0793650793650791</v>
      </c>
      <c r="N408" s="211" t="s">
        <v>2594</v>
      </c>
      <c r="O408" s="30" t="s">
        <v>2595</v>
      </c>
      <c r="P408" s="217" t="s">
        <v>1549</v>
      </c>
      <c r="Q408" s="211" t="s">
        <v>3256</v>
      </c>
      <c r="R408" s="217" t="s">
        <v>655</v>
      </c>
      <c r="S408" s="219">
        <v>0</v>
      </c>
      <c r="T408" s="219">
        <v>85</v>
      </c>
      <c r="U408" s="219">
        <v>85</v>
      </c>
      <c r="V408" s="219">
        <v>85</v>
      </c>
      <c r="W408" s="219">
        <v>85</v>
      </c>
      <c r="X408" s="219">
        <v>85</v>
      </c>
      <c r="Y408" s="215">
        <v>376526430</v>
      </c>
      <c r="Z408" s="225">
        <v>90000000</v>
      </c>
      <c r="AA408" s="225">
        <v>92700000</v>
      </c>
      <c r="AB408" s="225">
        <v>95481000</v>
      </c>
      <c r="AC408" s="225">
        <v>98345430</v>
      </c>
    </row>
    <row r="409" spans="9:29" ht="114.75" x14ac:dyDescent="0.2">
      <c r="I409" s="226" t="s">
        <v>475</v>
      </c>
      <c r="J409" s="226" t="s">
        <v>476</v>
      </c>
      <c r="K409" s="227" t="s">
        <v>1993</v>
      </c>
      <c r="L409" s="20" t="s">
        <v>1636</v>
      </c>
      <c r="M409" s="228">
        <v>5.3968253968253972</v>
      </c>
      <c r="N409" s="211" t="s">
        <v>2596</v>
      </c>
      <c r="O409" s="30" t="s">
        <v>2597</v>
      </c>
      <c r="P409" s="217" t="s">
        <v>1549</v>
      </c>
      <c r="Q409" s="211" t="s">
        <v>3255</v>
      </c>
      <c r="R409" s="217" t="s">
        <v>3304</v>
      </c>
      <c r="S409" s="219">
        <v>0</v>
      </c>
      <c r="T409" s="219">
        <v>100</v>
      </c>
      <c r="U409" s="219">
        <v>25</v>
      </c>
      <c r="V409" s="219">
        <v>50</v>
      </c>
      <c r="W409" s="219">
        <v>75</v>
      </c>
      <c r="X409" s="219">
        <v>100</v>
      </c>
      <c r="Y409" s="215">
        <v>3556082950</v>
      </c>
      <c r="Z409" s="225">
        <v>850000000</v>
      </c>
      <c r="AA409" s="225">
        <v>875500000</v>
      </c>
      <c r="AB409" s="225">
        <v>901765000</v>
      </c>
      <c r="AC409" s="225">
        <v>928817950</v>
      </c>
    </row>
    <row r="410" spans="9:29" ht="81" x14ac:dyDescent="0.2">
      <c r="I410" s="211" t="s">
        <v>477</v>
      </c>
      <c r="J410" s="211" t="s">
        <v>478</v>
      </c>
      <c r="K410" s="216" t="s">
        <v>1993</v>
      </c>
      <c r="L410" s="20" t="s">
        <v>1636</v>
      </c>
      <c r="M410" s="218">
        <v>5.7142857142857144</v>
      </c>
      <c r="N410" s="211" t="s">
        <v>2598</v>
      </c>
      <c r="O410" s="30" t="s">
        <v>2599</v>
      </c>
      <c r="P410" s="217" t="s">
        <v>1549</v>
      </c>
      <c r="Q410" s="211" t="s">
        <v>3255</v>
      </c>
      <c r="R410" s="217" t="s">
        <v>655</v>
      </c>
      <c r="S410" s="219">
        <v>100</v>
      </c>
      <c r="T410" s="219">
        <v>42</v>
      </c>
      <c r="U410" s="219">
        <v>5</v>
      </c>
      <c r="V410" s="219">
        <v>20</v>
      </c>
      <c r="W410" s="219">
        <v>35</v>
      </c>
      <c r="X410" s="219">
        <v>42</v>
      </c>
      <c r="Y410" s="215">
        <v>104590675</v>
      </c>
      <c r="Z410" s="225">
        <v>25000000</v>
      </c>
      <c r="AA410" s="225">
        <v>25750000</v>
      </c>
      <c r="AB410" s="225">
        <v>26522500</v>
      </c>
      <c r="AC410" s="225">
        <v>27318175</v>
      </c>
    </row>
    <row r="411" spans="9:29" ht="81" x14ac:dyDescent="0.2">
      <c r="I411" s="211" t="s">
        <v>479</v>
      </c>
      <c r="J411" s="211" t="s">
        <v>478</v>
      </c>
      <c r="K411" s="216" t="s">
        <v>1993</v>
      </c>
      <c r="L411" s="20" t="s">
        <v>1636</v>
      </c>
      <c r="M411" s="218">
        <v>6.0317460317460316</v>
      </c>
      <c r="N411" s="211" t="s">
        <v>2598</v>
      </c>
      <c r="O411" s="30" t="s">
        <v>2599</v>
      </c>
      <c r="P411" s="217" t="s">
        <v>1549</v>
      </c>
      <c r="Q411" s="211" t="s">
        <v>3255</v>
      </c>
      <c r="R411" s="217" t="s">
        <v>655</v>
      </c>
      <c r="S411" s="219">
        <v>100</v>
      </c>
      <c r="T411" s="219">
        <v>42</v>
      </c>
      <c r="U411" s="219">
        <v>5</v>
      </c>
      <c r="V411" s="219">
        <v>20</v>
      </c>
      <c r="W411" s="219">
        <v>35</v>
      </c>
      <c r="X411" s="219">
        <v>42</v>
      </c>
      <c r="Y411" s="215">
        <v>104590675</v>
      </c>
      <c r="Z411" s="225">
        <v>25000000</v>
      </c>
      <c r="AA411" s="225">
        <v>25750000</v>
      </c>
      <c r="AB411" s="225">
        <v>26522500</v>
      </c>
      <c r="AC411" s="225">
        <v>27318175</v>
      </c>
    </row>
    <row r="412" spans="9:29" ht="114.75" x14ac:dyDescent="0.2">
      <c r="I412" s="211" t="s">
        <v>480</v>
      </c>
      <c r="J412" s="211" t="s">
        <v>481</v>
      </c>
      <c r="K412" s="216" t="s">
        <v>1993</v>
      </c>
      <c r="L412" s="20" t="s">
        <v>1636</v>
      </c>
      <c r="M412" s="218">
        <v>6.3492063492063497</v>
      </c>
      <c r="N412" s="211" t="s">
        <v>2600</v>
      </c>
      <c r="O412" s="30" t="s">
        <v>2601</v>
      </c>
      <c r="P412" s="217" t="s">
        <v>1549</v>
      </c>
      <c r="Q412" s="211" t="s">
        <v>3256</v>
      </c>
      <c r="R412" s="217" t="s">
        <v>655</v>
      </c>
      <c r="S412" s="219">
        <v>0</v>
      </c>
      <c r="T412" s="219">
        <v>42</v>
      </c>
      <c r="U412" s="219">
        <v>42</v>
      </c>
      <c r="V412" s="219">
        <v>42</v>
      </c>
      <c r="W412" s="219">
        <v>42</v>
      </c>
      <c r="X412" s="219">
        <v>42</v>
      </c>
      <c r="Y412" s="215">
        <v>418362700</v>
      </c>
      <c r="Z412" s="225">
        <v>100000000</v>
      </c>
      <c r="AA412" s="225">
        <v>103000000</v>
      </c>
      <c r="AB412" s="225">
        <v>106090000</v>
      </c>
      <c r="AC412" s="225">
        <v>109272700</v>
      </c>
    </row>
    <row r="413" spans="9:29" ht="148.5" x14ac:dyDescent="0.2">
      <c r="I413" s="211" t="s">
        <v>482</v>
      </c>
      <c r="J413" s="211" t="s">
        <v>483</v>
      </c>
      <c r="K413" s="216" t="s">
        <v>1993</v>
      </c>
      <c r="L413" s="20" t="s">
        <v>1636</v>
      </c>
      <c r="M413" s="218">
        <v>10.476190476190476</v>
      </c>
      <c r="N413" s="211" t="s">
        <v>2602</v>
      </c>
      <c r="O413" s="30" t="s">
        <v>2603</v>
      </c>
      <c r="P413" s="217" t="s">
        <v>1549</v>
      </c>
      <c r="Q413" s="211" t="s">
        <v>3256</v>
      </c>
      <c r="R413" s="217" t="s">
        <v>655</v>
      </c>
      <c r="S413" s="219">
        <v>72</v>
      </c>
      <c r="T413" s="219">
        <v>72</v>
      </c>
      <c r="U413" s="219">
        <v>72</v>
      </c>
      <c r="V413" s="219">
        <v>72</v>
      </c>
      <c r="W413" s="219">
        <v>72</v>
      </c>
      <c r="X413" s="219">
        <v>72</v>
      </c>
      <c r="Y413" s="215">
        <v>1464269450</v>
      </c>
      <c r="Z413" s="225">
        <v>350000000</v>
      </c>
      <c r="AA413" s="225">
        <v>360500000</v>
      </c>
      <c r="AB413" s="225">
        <v>371315000</v>
      </c>
      <c r="AC413" s="225">
        <v>382454450</v>
      </c>
    </row>
    <row r="414" spans="9:29" ht="54" x14ac:dyDescent="0.2">
      <c r="I414" s="211" t="s">
        <v>484</v>
      </c>
      <c r="J414" s="211" t="s">
        <v>485</v>
      </c>
      <c r="K414" s="216" t="s">
        <v>1993</v>
      </c>
      <c r="L414" s="20" t="s">
        <v>1636</v>
      </c>
      <c r="M414" s="224">
        <v>9.8412698412698418</v>
      </c>
      <c r="N414" s="211" t="s">
        <v>2604</v>
      </c>
      <c r="O414" s="30" t="s">
        <v>2605</v>
      </c>
      <c r="P414" s="217" t="s">
        <v>1549</v>
      </c>
      <c r="Q414" s="211" t="s">
        <v>3256</v>
      </c>
      <c r="R414" s="217" t="s">
        <v>655</v>
      </c>
      <c r="S414" s="219">
        <v>0</v>
      </c>
      <c r="T414" s="219">
        <v>1</v>
      </c>
      <c r="U414" s="219">
        <v>0</v>
      </c>
      <c r="V414" s="219">
        <v>1</v>
      </c>
      <c r="W414" s="219">
        <v>1</v>
      </c>
      <c r="X414" s="219">
        <v>1</v>
      </c>
      <c r="Y414" s="215">
        <v>3305065330</v>
      </c>
      <c r="Z414" s="225">
        <v>790000000</v>
      </c>
      <c r="AA414" s="225">
        <v>813700000</v>
      </c>
      <c r="AB414" s="225">
        <v>838111000</v>
      </c>
      <c r="AC414" s="225">
        <v>863254330</v>
      </c>
    </row>
    <row r="415" spans="9:29" ht="165.75" x14ac:dyDescent="0.2">
      <c r="I415" s="211" t="s">
        <v>486</v>
      </c>
      <c r="J415" s="211" t="s">
        <v>487</v>
      </c>
      <c r="K415" s="216" t="s">
        <v>1993</v>
      </c>
      <c r="L415" s="20" t="s">
        <v>1636</v>
      </c>
      <c r="M415" s="218">
        <v>9.2063492063492074</v>
      </c>
      <c r="N415" s="211" t="s">
        <v>2606</v>
      </c>
      <c r="O415" s="30" t="s">
        <v>2607</v>
      </c>
      <c r="P415" s="217" t="s">
        <v>1549</v>
      </c>
      <c r="Q415" s="211" t="s">
        <v>3255</v>
      </c>
      <c r="R415" s="217" t="s">
        <v>655</v>
      </c>
      <c r="S415" s="219"/>
      <c r="T415" s="219">
        <v>128</v>
      </c>
      <c r="U415" s="219">
        <v>32</v>
      </c>
      <c r="V415" s="219">
        <v>32</v>
      </c>
      <c r="W415" s="219">
        <v>32</v>
      </c>
      <c r="X415" s="219">
        <v>32</v>
      </c>
      <c r="Y415" s="215">
        <v>4183627000</v>
      </c>
      <c r="Z415" s="225">
        <v>1000000000</v>
      </c>
      <c r="AA415" s="225">
        <v>1030000000</v>
      </c>
      <c r="AB415" s="225">
        <v>1060900000</v>
      </c>
      <c r="AC415" s="225">
        <v>1092727000</v>
      </c>
    </row>
    <row r="416" spans="9:29" ht="175.5" x14ac:dyDescent="0.2">
      <c r="I416" s="211" t="s">
        <v>488</v>
      </c>
      <c r="J416" s="211" t="s">
        <v>489</v>
      </c>
      <c r="K416" s="216" t="s">
        <v>1993</v>
      </c>
      <c r="L416" s="20" t="s">
        <v>1636</v>
      </c>
      <c r="M416" s="218">
        <v>8.571428571428573</v>
      </c>
      <c r="N416" s="211" t="s">
        <v>2608</v>
      </c>
      <c r="O416" s="30" t="s">
        <v>2609</v>
      </c>
      <c r="P416" s="217" t="s">
        <v>1549</v>
      </c>
      <c r="Q416" s="211" t="s">
        <v>3255</v>
      </c>
      <c r="R416" s="217" t="s">
        <v>3305</v>
      </c>
      <c r="S416" s="219">
        <v>1</v>
      </c>
      <c r="T416" s="219">
        <v>85</v>
      </c>
      <c r="U416" s="219">
        <v>10</v>
      </c>
      <c r="V416" s="219">
        <v>50</v>
      </c>
      <c r="W416" s="219">
        <v>75</v>
      </c>
      <c r="X416" s="219">
        <v>85</v>
      </c>
      <c r="Y416" s="215">
        <v>292853890</v>
      </c>
      <c r="Z416" s="225">
        <v>70000000</v>
      </c>
      <c r="AA416" s="225">
        <v>72100000</v>
      </c>
      <c r="AB416" s="225">
        <v>74263000</v>
      </c>
      <c r="AC416" s="225">
        <v>76490890</v>
      </c>
    </row>
    <row r="417" spans="9:29" ht="135" x14ac:dyDescent="0.2">
      <c r="I417" s="211" t="s">
        <v>490</v>
      </c>
      <c r="J417" s="218" t="s">
        <v>491</v>
      </c>
      <c r="K417" s="216" t="s">
        <v>1993</v>
      </c>
      <c r="L417" s="20" t="s">
        <v>1636</v>
      </c>
      <c r="M417" s="218">
        <v>7.9365079365079376</v>
      </c>
      <c r="N417" s="218" t="s">
        <v>2610</v>
      </c>
      <c r="O417" s="30" t="s">
        <v>2611</v>
      </c>
      <c r="P417" s="217" t="s">
        <v>1549</v>
      </c>
      <c r="Q417" s="211" t="s">
        <v>3255</v>
      </c>
      <c r="R417" s="217" t="s">
        <v>655</v>
      </c>
      <c r="S417" s="219">
        <v>0</v>
      </c>
      <c r="T417" s="219">
        <v>85</v>
      </c>
      <c r="U417" s="219">
        <v>10</v>
      </c>
      <c r="V417" s="219">
        <v>50</v>
      </c>
      <c r="W417" s="219">
        <v>75</v>
      </c>
      <c r="X417" s="219">
        <v>85</v>
      </c>
      <c r="Y417" s="215">
        <v>6645803200</v>
      </c>
      <c r="Z417" s="225">
        <v>1600000000</v>
      </c>
      <c r="AA417" s="225">
        <v>1600000000</v>
      </c>
      <c r="AB417" s="225">
        <v>1697440000</v>
      </c>
      <c r="AC417" s="225">
        <v>1748363200</v>
      </c>
    </row>
    <row r="418" spans="9:29" x14ac:dyDescent="0.2">
      <c r="I418" s="211" t="s">
        <v>492</v>
      </c>
      <c r="J418" s="218" t="s">
        <v>493</v>
      </c>
      <c r="K418" s="216" t="s">
        <v>1993</v>
      </c>
      <c r="L418" s="20" t="s">
        <v>1637</v>
      </c>
      <c r="M418" s="218">
        <v>7.3015873015873014</v>
      </c>
      <c r="N418" s="218"/>
      <c r="O418" s="30"/>
      <c r="P418" s="217"/>
      <c r="Q418" s="211"/>
      <c r="R418" s="217"/>
      <c r="S418" s="219"/>
      <c r="T418" s="219"/>
      <c r="U418" s="219"/>
      <c r="V418" s="219"/>
      <c r="W418" s="219"/>
      <c r="X418" s="219"/>
      <c r="Y418" s="215">
        <v>24000000</v>
      </c>
      <c r="Z418" s="225">
        <v>0</v>
      </c>
      <c r="AA418" s="225">
        <v>24000000</v>
      </c>
      <c r="AB418" s="225">
        <v>0</v>
      </c>
      <c r="AC418" s="225">
        <v>0</v>
      </c>
    </row>
    <row r="419" spans="9:29" ht="38.25" x14ac:dyDescent="0.2">
      <c r="I419" s="211" t="s">
        <v>494</v>
      </c>
      <c r="J419" s="211" t="s">
        <v>495</v>
      </c>
      <c r="K419" s="216" t="s">
        <v>1993</v>
      </c>
      <c r="L419" s="20" t="s">
        <v>1637</v>
      </c>
      <c r="M419" s="218">
        <v>6.6666666666666661</v>
      </c>
      <c r="N419" s="211"/>
      <c r="O419" s="30"/>
      <c r="P419" s="217"/>
      <c r="Q419" s="211"/>
      <c r="R419" s="217"/>
      <c r="S419" s="219"/>
      <c r="T419" s="219"/>
      <c r="U419" s="219"/>
      <c r="V419" s="219"/>
      <c r="W419" s="219"/>
      <c r="X419" s="219"/>
      <c r="Y419" s="215">
        <v>24000000</v>
      </c>
      <c r="Z419" s="225">
        <v>0</v>
      </c>
      <c r="AA419" s="225">
        <v>24000000</v>
      </c>
      <c r="AB419" s="225">
        <v>0</v>
      </c>
      <c r="AC419" s="225">
        <v>0</v>
      </c>
    </row>
    <row r="420" spans="9:29" ht="102" x14ac:dyDescent="0.2">
      <c r="I420" s="211" t="s">
        <v>496</v>
      </c>
      <c r="J420" s="211" t="s">
        <v>497</v>
      </c>
      <c r="K420" s="216" t="s">
        <v>1993</v>
      </c>
      <c r="L420" s="20" t="s">
        <v>1638</v>
      </c>
      <c r="M420" s="218">
        <v>6.0317460317460325</v>
      </c>
      <c r="N420" s="211" t="s">
        <v>2612</v>
      </c>
      <c r="O420" s="30" t="s">
        <v>2613</v>
      </c>
      <c r="P420" s="217" t="s">
        <v>2614</v>
      </c>
      <c r="Q420" s="211" t="s">
        <v>3256</v>
      </c>
      <c r="R420" s="217" t="s">
        <v>655</v>
      </c>
      <c r="S420" s="219">
        <v>0</v>
      </c>
      <c r="T420" s="219">
        <v>1</v>
      </c>
      <c r="U420" s="219">
        <v>1</v>
      </c>
      <c r="V420" s="219">
        <v>1</v>
      </c>
      <c r="W420" s="219">
        <v>1</v>
      </c>
      <c r="X420" s="219">
        <v>1</v>
      </c>
      <c r="Y420" s="215">
        <v>5020352400</v>
      </c>
      <c r="Z420" s="225">
        <v>1200000000</v>
      </c>
      <c r="AA420" s="225">
        <v>1236000000</v>
      </c>
      <c r="AB420" s="225">
        <v>1273080000</v>
      </c>
      <c r="AC420" s="225">
        <v>1311272400</v>
      </c>
    </row>
    <row r="421" spans="9:29" ht="108" x14ac:dyDescent="0.2">
      <c r="I421" s="211" t="s">
        <v>498</v>
      </c>
      <c r="J421" s="211" t="s">
        <v>499</v>
      </c>
      <c r="K421" s="216" t="s">
        <v>1993</v>
      </c>
      <c r="L421" s="20" t="s">
        <v>1638</v>
      </c>
      <c r="M421" s="218">
        <v>5.3968253968253972</v>
      </c>
      <c r="N421" s="211" t="s">
        <v>2615</v>
      </c>
      <c r="O421" s="30" t="s">
        <v>2616</v>
      </c>
      <c r="P421" s="217" t="s">
        <v>2614</v>
      </c>
      <c r="Q421" s="211" t="s">
        <v>3256</v>
      </c>
      <c r="R421" s="217" t="s">
        <v>655</v>
      </c>
      <c r="S421" s="219">
        <v>0</v>
      </c>
      <c r="T421" s="219">
        <v>1</v>
      </c>
      <c r="U421" s="219">
        <v>1</v>
      </c>
      <c r="V421" s="219">
        <v>1</v>
      </c>
      <c r="W421" s="219">
        <v>1</v>
      </c>
      <c r="X421" s="219">
        <v>1</v>
      </c>
      <c r="Y421" s="215">
        <v>1273450800</v>
      </c>
      <c r="Z421" s="225">
        <v>0</v>
      </c>
      <c r="AA421" s="225">
        <v>412000000</v>
      </c>
      <c r="AB421" s="225">
        <v>424360000</v>
      </c>
      <c r="AC421" s="225">
        <v>437090800</v>
      </c>
    </row>
    <row r="422" spans="9:29" ht="76.5" x14ac:dyDescent="0.2">
      <c r="I422" s="211" t="s">
        <v>500</v>
      </c>
      <c r="J422" s="211" t="s">
        <v>501</v>
      </c>
      <c r="K422" s="216" t="s">
        <v>2855</v>
      </c>
      <c r="L422" s="20" t="s">
        <v>1596</v>
      </c>
      <c r="M422" s="218">
        <v>2.8223410576351755</v>
      </c>
      <c r="N422" s="211" t="s">
        <v>2617</v>
      </c>
      <c r="O422" s="30" t="s">
        <v>2618</v>
      </c>
      <c r="P422" s="217" t="s">
        <v>2368</v>
      </c>
      <c r="Q422" s="211" t="s">
        <v>3256</v>
      </c>
      <c r="R422" s="217" t="s">
        <v>655</v>
      </c>
      <c r="S422" s="219">
        <v>1314</v>
      </c>
      <c r="T422" s="219">
        <v>1314</v>
      </c>
      <c r="U422" s="219">
        <v>1314</v>
      </c>
      <c r="V422" s="219">
        <v>1314</v>
      </c>
      <c r="W422" s="219">
        <v>1314</v>
      </c>
      <c r="X422" s="219">
        <v>1314</v>
      </c>
      <c r="Y422" s="215">
        <v>19972600265</v>
      </c>
      <c r="Z422" s="225">
        <v>4773991626</v>
      </c>
      <c r="AA422" s="225">
        <v>4917211375</v>
      </c>
      <c r="AB422" s="225">
        <v>5064727716</v>
      </c>
      <c r="AC422" s="225">
        <v>5216669548</v>
      </c>
    </row>
    <row r="423" spans="9:29" ht="89.25" x14ac:dyDescent="0.2">
      <c r="I423" s="211" t="s">
        <v>502</v>
      </c>
      <c r="J423" s="211" t="s">
        <v>503</v>
      </c>
      <c r="K423" s="216" t="s">
        <v>2855</v>
      </c>
      <c r="L423" s="20" t="s">
        <v>1596</v>
      </c>
      <c r="M423" s="218">
        <v>2.8223410576351755</v>
      </c>
      <c r="N423" s="211" t="s">
        <v>2619</v>
      </c>
      <c r="O423" s="30" t="s">
        <v>2620</v>
      </c>
      <c r="P423" s="217" t="s">
        <v>2368</v>
      </c>
      <c r="Q423" s="211" t="s">
        <v>3256</v>
      </c>
      <c r="R423" s="217" t="s">
        <v>655</v>
      </c>
      <c r="S423" s="219">
        <v>268</v>
      </c>
      <c r="T423" s="219">
        <v>268</v>
      </c>
      <c r="U423" s="219">
        <v>268</v>
      </c>
      <c r="V423" s="219">
        <v>268</v>
      </c>
      <c r="W423" s="219">
        <v>268</v>
      </c>
      <c r="X423" s="219">
        <v>268</v>
      </c>
      <c r="Y423" s="215">
        <v>5761548398</v>
      </c>
      <c r="Z423" s="225">
        <v>1377165889</v>
      </c>
      <c r="AA423" s="225">
        <v>1418480866</v>
      </c>
      <c r="AB423" s="225">
        <v>1461035292</v>
      </c>
      <c r="AC423" s="225">
        <v>1504866351</v>
      </c>
    </row>
    <row r="424" spans="9:29" ht="51" x14ac:dyDescent="0.2">
      <c r="I424" s="211" t="s">
        <v>504</v>
      </c>
      <c r="J424" s="211" t="s">
        <v>505</v>
      </c>
      <c r="K424" s="216" t="s">
        <v>2855</v>
      </c>
      <c r="L424" s="20" t="s">
        <v>1596</v>
      </c>
      <c r="M424" s="218">
        <v>2.8223410576351755</v>
      </c>
      <c r="N424" s="211" t="s">
        <v>2621</v>
      </c>
      <c r="O424" s="30" t="s">
        <v>2622</v>
      </c>
      <c r="P424" s="217" t="s">
        <v>2368</v>
      </c>
      <c r="Q424" s="211" t="s">
        <v>3256</v>
      </c>
      <c r="R424" s="217" t="s">
        <v>655</v>
      </c>
      <c r="S424" s="219">
        <v>1935</v>
      </c>
      <c r="T424" s="219">
        <v>2000</v>
      </c>
      <c r="U424" s="219">
        <v>2000</v>
      </c>
      <c r="V424" s="219">
        <v>2000</v>
      </c>
      <c r="W424" s="219">
        <v>2000</v>
      </c>
      <c r="X424" s="219">
        <v>2000</v>
      </c>
      <c r="Y424" s="215">
        <v>581463293.80000007</v>
      </c>
      <c r="Z424" s="225">
        <v>138985453</v>
      </c>
      <c r="AA424" s="225">
        <v>143155016.59999999</v>
      </c>
      <c r="AB424" s="225">
        <v>147449667.09999999</v>
      </c>
      <c r="AC424" s="225">
        <v>151873157.09999999</v>
      </c>
    </row>
    <row r="425" spans="9:29" ht="27" x14ac:dyDescent="0.2">
      <c r="I425" s="211" t="s">
        <v>506</v>
      </c>
      <c r="J425" s="211" t="s">
        <v>507</v>
      </c>
      <c r="K425" s="216" t="s">
        <v>2855</v>
      </c>
      <c r="L425" s="20" t="s">
        <v>1596</v>
      </c>
      <c r="M425" s="218">
        <v>2.8223410576351755</v>
      </c>
      <c r="N425" s="211" t="s">
        <v>2623</v>
      </c>
      <c r="O425" s="30" t="s">
        <v>2624</v>
      </c>
      <c r="P425" s="217" t="s">
        <v>2368</v>
      </c>
      <c r="Q425" s="211" t="s">
        <v>3256</v>
      </c>
      <c r="R425" s="217" t="s">
        <v>655</v>
      </c>
      <c r="S425" s="219">
        <v>2</v>
      </c>
      <c r="T425" s="219">
        <v>2</v>
      </c>
      <c r="U425" s="219">
        <v>2</v>
      </c>
      <c r="V425" s="219">
        <v>2</v>
      </c>
      <c r="W425" s="219">
        <v>2</v>
      </c>
      <c r="X425" s="219">
        <v>2</v>
      </c>
      <c r="Y425" s="215">
        <v>43392783.379999995</v>
      </c>
      <c r="Z425" s="225">
        <v>10372049</v>
      </c>
      <c r="AA425" s="225">
        <v>10683210.189999999</v>
      </c>
      <c r="AB425" s="225">
        <v>11003706.5</v>
      </c>
      <c r="AC425" s="225">
        <v>11333817.689999999</v>
      </c>
    </row>
    <row r="426" spans="9:29" ht="94.5" x14ac:dyDescent="0.2">
      <c r="I426" s="211" t="s">
        <v>520</v>
      </c>
      <c r="J426" s="211" t="s">
        <v>521</v>
      </c>
      <c r="K426" s="216" t="s">
        <v>3262</v>
      </c>
      <c r="L426" s="20" t="s">
        <v>1639</v>
      </c>
      <c r="M426" s="218">
        <v>3.1491384432560903</v>
      </c>
      <c r="N426" s="211" t="s">
        <v>2635</v>
      </c>
      <c r="O426" s="30" t="s">
        <v>2636</v>
      </c>
      <c r="P426" s="217" t="s">
        <v>1550</v>
      </c>
      <c r="Q426" s="211" t="s">
        <v>3256</v>
      </c>
      <c r="R426" s="217" t="s">
        <v>2257</v>
      </c>
      <c r="S426" s="219">
        <v>14277</v>
      </c>
      <c r="T426" s="219"/>
      <c r="U426" s="219"/>
      <c r="V426" s="219"/>
      <c r="W426" s="219"/>
      <c r="X426" s="219">
        <v>14277</v>
      </c>
      <c r="Y426" s="215">
        <v>110577953997.55659</v>
      </c>
      <c r="Z426" s="225">
        <v>26431121607.532551</v>
      </c>
      <c r="AA426" s="225">
        <v>27224055255.75853</v>
      </c>
      <c r="AB426" s="225">
        <v>28040776913.431286</v>
      </c>
      <c r="AC426" s="225">
        <v>28882000220.834225</v>
      </c>
    </row>
    <row r="427" spans="9:29" ht="94.5" x14ac:dyDescent="0.2">
      <c r="I427" s="211" t="s">
        <v>522</v>
      </c>
      <c r="J427" s="211" t="s">
        <v>523</v>
      </c>
      <c r="K427" s="216" t="s">
        <v>3262</v>
      </c>
      <c r="L427" s="20" t="s">
        <v>1639</v>
      </c>
      <c r="M427" s="218">
        <v>3.1491384432560907</v>
      </c>
      <c r="N427" s="211" t="s">
        <v>2637</v>
      </c>
      <c r="O427" s="30" t="s">
        <v>2638</v>
      </c>
      <c r="P427" s="217" t="s">
        <v>1550</v>
      </c>
      <c r="Q427" s="211" t="s">
        <v>3256</v>
      </c>
      <c r="R427" s="217" t="s">
        <v>655</v>
      </c>
      <c r="S427" s="219">
        <v>57695</v>
      </c>
      <c r="T427" s="219">
        <v>57695</v>
      </c>
      <c r="U427" s="219">
        <v>57695</v>
      </c>
      <c r="V427" s="219">
        <v>57695</v>
      </c>
      <c r="W427" s="219">
        <v>57695</v>
      </c>
      <c r="X427" s="219">
        <v>57695</v>
      </c>
      <c r="Y427" s="215">
        <v>618173903506.40759</v>
      </c>
      <c r="Z427" s="225">
        <v>147760281570.61026</v>
      </c>
      <c r="AA427" s="225">
        <v>152193090017.72858</v>
      </c>
      <c r="AB427" s="225">
        <v>156758882718.26044</v>
      </c>
      <c r="AC427" s="225">
        <v>161461649199.80826</v>
      </c>
    </row>
    <row r="428" spans="9:29" ht="94.5" x14ac:dyDescent="0.2">
      <c r="I428" s="211" t="s">
        <v>524</v>
      </c>
      <c r="J428" s="211" t="s">
        <v>525</v>
      </c>
      <c r="K428" s="216" t="s">
        <v>3262</v>
      </c>
      <c r="L428" s="20" t="s">
        <v>1639</v>
      </c>
      <c r="M428" s="218">
        <v>3.1491384432560903</v>
      </c>
      <c r="N428" s="211" t="s">
        <v>2639</v>
      </c>
      <c r="O428" s="30" t="s">
        <v>2640</v>
      </c>
      <c r="P428" s="217" t="s">
        <v>1550</v>
      </c>
      <c r="Q428" s="211" t="s">
        <v>3256</v>
      </c>
      <c r="R428" s="217" t="s">
        <v>655</v>
      </c>
      <c r="S428" s="219">
        <v>57695</v>
      </c>
      <c r="T428" s="219">
        <v>57695</v>
      </c>
      <c r="U428" s="219">
        <v>57695</v>
      </c>
      <c r="V428" s="219">
        <v>57695</v>
      </c>
      <c r="W428" s="219">
        <v>57695</v>
      </c>
      <c r="X428" s="219">
        <v>57695</v>
      </c>
      <c r="Y428" s="215">
        <v>446858237437.06854</v>
      </c>
      <c r="Z428" s="225">
        <v>106811204114.77135</v>
      </c>
      <c r="AA428" s="225">
        <v>110015540238.21449</v>
      </c>
      <c r="AB428" s="225">
        <v>113316006445.36093</v>
      </c>
      <c r="AC428" s="225">
        <v>116715486638.72176</v>
      </c>
    </row>
    <row r="429" spans="9:29" ht="94.5" x14ac:dyDescent="0.2">
      <c r="I429" s="211" t="s">
        <v>526</v>
      </c>
      <c r="J429" s="211" t="s">
        <v>527</v>
      </c>
      <c r="K429" s="216" t="s">
        <v>3262</v>
      </c>
      <c r="L429" s="20" t="s">
        <v>1639</v>
      </c>
      <c r="M429" s="218">
        <v>3.1491384432560907</v>
      </c>
      <c r="N429" s="211" t="s">
        <v>2641</v>
      </c>
      <c r="O429" s="30" t="s">
        <v>2642</v>
      </c>
      <c r="P429" s="217" t="s">
        <v>1550</v>
      </c>
      <c r="Q429" s="211" t="s">
        <v>3256</v>
      </c>
      <c r="R429" s="217" t="s">
        <v>655</v>
      </c>
      <c r="S429" s="219">
        <v>20345</v>
      </c>
      <c r="T429" s="219">
        <v>20345</v>
      </c>
      <c r="U429" s="219">
        <v>20345</v>
      </c>
      <c r="V429" s="219">
        <v>20345</v>
      </c>
      <c r="W429" s="219">
        <v>20345</v>
      </c>
      <c r="X429" s="219">
        <v>20345</v>
      </c>
      <c r="Y429" s="215">
        <v>157575714371.38675</v>
      </c>
      <c r="Z429" s="225">
        <v>37664857400.381714</v>
      </c>
      <c r="AA429" s="225">
        <v>38794803122.393166</v>
      </c>
      <c r="AB429" s="225">
        <v>39958647216.064964</v>
      </c>
      <c r="AC429" s="225">
        <v>41157406632.546913</v>
      </c>
    </row>
    <row r="430" spans="9:29" ht="76.5" x14ac:dyDescent="0.2">
      <c r="I430" s="211" t="s">
        <v>528</v>
      </c>
      <c r="J430" s="211" t="s">
        <v>529</v>
      </c>
      <c r="K430" s="216" t="s">
        <v>3262</v>
      </c>
      <c r="L430" s="20" t="s">
        <v>1639</v>
      </c>
      <c r="M430" s="221">
        <v>3.1491384432560903</v>
      </c>
      <c r="N430" s="211" t="s">
        <v>2643</v>
      </c>
      <c r="O430" s="30" t="s">
        <v>2644</v>
      </c>
      <c r="P430" s="217" t="s">
        <v>1550</v>
      </c>
      <c r="Q430" s="211" t="s">
        <v>3256</v>
      </c>
      <c r="R430" s="217" t="s">
        <v>655</v>
      </c>
      <c r="S430" s="219">
        <v>13322</v>
      </c>
      <c r="T430" s="219">
        <v>13322</v>
      </c>
      <c r="U430" s="219">
        <v>13322</v>
      </c>
      <c r="V430" s="219">
        <v>13322</v>
      </c>
      <c r="W430" s="219">
        <v>13322</v>
      </c>
      <c r="X430" s="219">
        <v>13322</v>
      </c>
      <c r="Y430" s="215">
        <v>103181305817.43005</v>
      </c>
      <c r="Z430" s="225">
        <v>24663122648.704113</v>
      </c>
      <c r="AA430" s="225">
        <v>25403016328.165237</v>
      </c>
      <c r="AB430" s="225">
        <v>26165106818.010197</v>
      </c>
      <c r="AC430" s="225">
        <v>26950060022.550503</v>
      </c>
    </row>
    <row r="431" spans="9:29" ht="108" x14ac:dyDescent="0.2">
      <c r="I431" s="211" t="s">
        <v>530</v>
      </c>
      <c r="J431" s="211" t="s">
        <v>531</v>
      </c>
      <c r="K431" s="216" t="s">
        <v>3262</v>
      </c>
      <c r="L431" s="20" t="s">
        <v>1639</v>
      </c>
      <c r="M431" s="218">
        <v>3.1491384432560903</v>
      </c>
      <c r="N431" s="211" t="s">
        <v>2645</v>
      </c>
      <c r="O431" s="30" t="s">
        <v>2646</v>
      </c>
      <c r="P431" s="217" t="s">
        <v>1550</v>
      </c>
      <c r="Q431" s="211" t="s">
        <v>3256</v>
      </c>
      <c r="R431" s="217" t="s">
        <v>655</v>
      </c>
      <c r="S431" s="219">
        <v>164</v>
      </c>
      <c r="T431" s="219">
        <v>164</v>
      </c>
      <c r="U431" s="219">
        <v>164</v>
      </c>
      <c r="V431" s="219">
        <v>164</v>
      </c>
      <c r="W431" s="219">
        <v>164</v>
      </c>
      <c r="X431" s="219">
        <v>164</v>
      </c>
      <c r="Y431" s="215">
        <v>7900438000</v>
      </c>
      <c r="Z431" s="225">
        <v>2275000000</v>
      </c>
      <c r="AA431" s="225">
        <v>1820000000</v>
      </c>
      <c r="AB431" s="225">
        <v>1874600000</v>
      </c>
      <c r="AC431" s="225">
        <v>1930838000</v>
      </c>
    </row>
    <row r="432" spans="9:29" ht="81" x14ac:dyDescent="0.2">
      <c r="I432" s="211" t="s">
        <v>532</v>
      </c>
      <c r="J432" s="211" t="s">
        <v>533</v>
      </c>
      <c r="K432" s="216" t="s">
        <v>3262</v>
      </c>
      <c r="L432" s="20" t="s">
        <v>1640</v>
      </c>
      <c r="M432" s="218">
        <v>3.1491384432560903</v>
      </c>
      <c r="N432" s="211" t="s">
        <v>2647</v>
      </c>
      <c r="O432" s="30" t="s">
        <v>2648</v>
      </c>
      <c r="P432" s="217" t="s">
        <v>1550</v>
      </c>
      <c r="Q432" s="211" t="s">
        <v>3255</v>
      </c>
      <c r="R432" s="217" t="s">
        <v>655</v>
      </c>
      <c r="S432" s="219">
        <v>35</v>
      </c>
      <c r="T432" s="219">
        <v>123</v>
      </c>
      <c r="U432" s="219"/>
      <c r="V432" s="219">
        <v>46</v>
      </c>
      <c r="W432" s="219">
        <v>87</v>
      </c>
      <c r="X432" s="219">
        <v>123</v>
      </c>
      <c r="Y432" s="215">
        <v>154709096.85388801</v>
      </c>
      <c r="Z432" s="225"/>
      <c r="AA432" s="225">
        <v>55934872.319999993</v>
      </c>
      <c r="AB432" s="225">
        <v>51612918.489600003</v>
      </c>
      <c r="AC432" s="225">
        <v>47161306.044288009</v>
      </c>
    </row>
    <row r="433" spans="9:29" ht="81" x14ac:dyDescent="0.2">
      <c r="I433" s="211" t="s">
        <v>534</v>
      </c>
      <c r="J433" s="211" t="s">
        <v>535</v>
      </c>
      <c r="K433" s="216" t="s">
        <v>3262</v>
      </c>
      <c r="L433" s="20" t="s">
        <v>1640</v>
      </c>
      <c r="M433" s="221">
        <v>3.0303030303030298</v>
      </c>
      <c r="N433" s="211" t="s">
        <v>2649</v>
      </c>
      <c r="O433" s="30" t="s">
        <v>2650</v>
      </c>
      <c r="P433" s="217" t="s">
        <v>1550</v>
      </c>
      <c r="Q433" s="211" t="s">
        <v>3256</v>
      </c>
      <c r="R433" s="217" t="s">
        <v>655</v>
      </c>
      <c r="S433" s="219">
        <v>0</v>
      </c>
      <c r="T433" s="219">
        <v>200</v>
      </c>
      <c r="U433" s="219"/>
      <c r="V433" s="219">
        <v>200</v>
      </c>
      <c r="W433" s="219">
        <v>200</v>
      </c>
      <c r="X433" s="219">
        <v>200</v>
      </c>
      <c r="Y433" s="215">
        <v>445290903.14611197</v>
      </c>
      <c r="Z433" s="225"/>
      <c r="AA433" s="225">
        <v>144065127.68000001</v>
      </c>
      <c r="AB433" s="225">
        <v>148387081.5104</v>
      </c>
      <c r="AC433" s="225">
        <v>152838693.95571199</v>
      </c>
    </row>
    <row r="434" spans="9:29" ht="81" x14ac:dyDescent="0.2">
      <c r="I434" s="226" t="s">
        <v>536</v>
      </c>
      <c r="J434" s="226" t="s">
        <v>537</v>
      </c>
      <c r="K434" s="216" t="s">
        <v>3262</v>
      </c>
      <c r="L434" s="20" t="s">
        <v>1641</v>
      </c>
      <c r="M434" s="218">
        <v>3.0303030303030307</v>
      </c>
      <c r="N434" s="211" t="s">
        <v>2651</v>
      </c>
      <c r="O434" s="30" t="s">
        <v>2652</v>
      </c>
      <c r="P434" s="217" t="s">
        <v>1550</v>
      </c>
      <c r="Q434" s="211" t="s">
        <v>3255</v>
      </c>
      <c r="R434" s="217" t="s">
        <v>2257</v>
      </c>
      <c r="S434" s="219">
        <v>0</v>
      </c>
      <c r="T434" s="219">
        <v>4952</v>
      </c>
      <c r="U434" s="219">
        <v>952</v>
      </c>
      <c r="V434" s="219">
        <v>2286</v>
      </c>
      <c r="W434" s="219">
        <v>3619</v>
      </c>
      <c r="X434" s="219">
        <v>4952</v>
      </c>
      <c r="Y434" s="215">
        <v>2600000000</v>
      </c>
      <c r="Z434" s="225">
        <v>500000000</v>
      </c>
      <c r="AA434" s="225">
        <v>700000000</v>
      </c>
      <c r="AB434" s="225">
        <v>700000000</v>
      </c>
      <c r="AC434" s="225">
        <v>700000000</v>
      </c>
    </row>
    <row r="435" spans="9:29" ht="81" x14ac:dyDescent="0.2">
      <c r="I435" s="211" t="s">
        <v>538</v>
      </c>
      <c r="J435" s="211" t="s">
        <v>539</v>
      </c>
      <c r="K435" s="216" t="s">
        <v>3262</v>
      </c>
      <c r="L435" s="20" t="s">
        <v>1641</v>
      </c>
      <c r="M435" s="218">
        <v>3.0303030303030298</v>
      </c>
      <c r="N435" s="211" t="s">
        <v>2653</v>
      </c>
      <c r="O435" s="30" t="s">
        <v>2654</v>
      </c>
      <c r="P435" s="217" t="s">
        <v>1550</v>
      </c>
      <c r="Q435" s="211" t="s">
        <v>3255</v>
      </c>
      <c r="R435" s="217" t="s">
        <v>655</v>
      </c>
      <c r="S435" s="219">
        <v>0</v>
      </c>
      <c r="T435" s="219">
        <v>156</v>
      </c>
      <c r="U435" s="219">
        <v>39</v>
      </c>
      <c r="V435" s="219">
        <v>78</v>
      </c>
      <c r="W435" s="219">
        <v>117</v>
      </c>
      <c r="X435" s="219">
        <v>156</v>
      </c>
      <c r="Y435" s="215">
        <v>2500000000</v>
      </c>
      <c r="Z435" s="225">
        <v>625000000</v>
      </c>
      <c r="AA435" s="225">
        <v>625000000</v>
      </c>
      <c r="AB435" s="225">
        <v>625000000</v>
      </c>
      <c r="AC435" s="225">
        <v>625000000</v>
      </c>
    </row>
    <row r="436" spans="9:29" ht="54" x14ac:dyDescent="0.2">
      <c r="I436" s="211" t="s">
        <v>540</v>
      </c>
      <c r="J436" s="211" t="s">
        <v>541</v>
      </c>
      <c r="K436" s="216" t="s">
        <v>3262</v>
      </c>
      <c r="L436" s="20" t="s">
        <v>1642</v>
      </c>
      <c r="M436" s="218">
        <v>3.0303030303030298</v>
      </c>
      <c r="N436" s="211" t="s">
        <v>2655</v>
      </c>
      <c r="O436" s="30" t="s">
        <v>2656</v>
      </c>
      <c r="P436" s="217" t="s">
        <v>1550</v>
      </c>
      <c r="Q436" s="211" t="s">
        <v>3255</v>
      </c>
      <c r="R436" s="217" t="s">
        <v>655</v>
      </c>
      <c r="S436" s="219">
        <v>78</v>
      </c>
      <c r="T436" s="219">
        <v>807</v>
      </c>
      <c r="U436" s="219">
        <v>667</v>
      </c>
      <c r="V436" s="219">
        <v>667</v>
      </c>
      <c r="W436" s="219">
        <v>807</v>
      </c>
      <c r="X436" s="219">
        <v>807</v>
      </c>
      <c r="Y436" s="215">
        <v>122278900</v>
      </c>
      <c r="Z436" s="225">
        <v>100000000</v>
      </c>
      <c r="AA436" s="225">
        <v>0</v>
      </c>
      <c r="AB436" s="225">
        <v>22278900</v>
      </c>
      <c r="AC436" s="225">
        <v>0</v>
      </c>
    </row>
    <row r="437" spans="9:29" ht="81" x14ac:dyDescent="0.2">
      <c r="I437" s="211" t="s">
        <v>542</v>
      </c>
      <c r="J437" s="211" t="s">
        <v>543</v>
      </c>
      <c r="K437" s="216" t="s">
        <v>3262</v>
      </c>
      <c r="L437" s="20" t="s">
        <v>1642</v>
      </c>
      <c r="M437" s="218">
        <v>3.0303030303030298</v>
      </c>
      <c r="N437" s="211" t="s">
        <v>2657</v>
      </c>
      <c r="O437" s="30" t="s">
        <v>2658</v>
      </c>
      <c r="P437" s="217" t="s">
        <v>1550</v>
      </c>
      <c r="Q437" s="211" t="s">
        <v>3255</v>
      </c>
      <c r="R437" s="217" t="s">
        <v>655</v>
      </c>
      <c r="S437" s="219">
        <v>0</v>
      </c>
      <c r="T437" s="219">
        <v>807</v>
      </c>
      <c r="U437" s="219">
        <v>0</v>
      </c>
      <c r="V437" s="219">
        <v>300</v>
      </c>
      <c r="W437" s="219">
        <v>570</v>
      </c>
      <c r="X437" s="219">
        <v>807</v>
      </c>
      <c r="Y437" s="215">
        <v>903062242</v>
      </c>
      <c r="Z437" s="225">
        <v>0</v>
      </c>
      <c r="AA437" s="225">
        <v>302820000</v>
      </c>
      <c r="AB437" s="225">
        <v>287024928</v>
      </c>
      <c r="AC437" s="225">
        <v>313217314</v>
      </c>
    </row>
    <row r="438" spans="9:29" ht="94.5" x14ac:dyDescent="0.2">
      <c r="I438" s="211" t="s">
        <v>544</v>
      </c>
      <c r="J438" s="211" t="s">
        <v>545</v>
      </c>
      <c r="K438" s="216" t="s">
        <v>3262</v>
      </c>
      <c r="L438" s="20" t="s">
        <v>1642</v>
      </c>
      <c r="M438" s="218">
        <v>3.0303030303030298</v>
      </c>
      <c r="N438" s="211" t="s">
        <v>2659</v>
      </c>
      <c r="O438" s="30" t="s">
        <v>2660</v>
      </c>
      <c r="P438" s="217" t="s">
        <v>1549</v>
      </c>
      <c r="Q438" s="211" t="s">
        <v>3255</v>
      </c>
      <c r="R438" s="217" t="s">
        <v>655</v>
      </c>
      <c r="S438" s="219">
        <v>0</v>
      </c>
      <c r="T438" s="219">
        <v>8</v>
      </c>
      <c r="U438" s="219">
        <v>16</v>
      </c>
      <c r="V438" s="219">
        <v>31</v>
      </c>
      <c r="W438" s="219"/>
      <c r="X438" s="219"/>
      <c r="Y438" s="215">
        <v>18442341.284499999</v>
      </c>
      <c r="Z438" s="225">
        <v>0</v>
      </c>
      <c r="AA438" s="225">
        <v>4480000</v>
      </c>
      <c r="AB438" s="225">
        <v>4763272.08</v>
      </c>
      <c r="AC438" s="225">
        <v>9199069.2044999991</v>
      </c>
    </row>
    <row r="439" spans="9:29" ht="67.5" x14ac:dyDescent="0.2">
      <c r="I439" s="211" t="s">
        <v>546</v>
      </c>
      <c r="J439" s="218" t="s">
        <v>547</v>
      </c>
      <c r="K439" s="216" t="s">
        <v>3262</v>
      </c>
      <c r="L439" s="20" t="s">
        <v>1642</v>
      </c>
      <c r="M439" s="218">
        <v>3.0303030303030307</v>
      </c>
      <c r="N439" s="218" t="s">
        <v>2661</v>
      </c>
      <c r="O439" s="30" t="s">
        <v>2662</v>
      </c>
      <c r="P439" s="217" t="s">
        <v>1550</v>
      </c>
      <c r="Q439" s="211" t="s">
        <v>3255</v>
      </c>
      <c r="R439" s="217" t="s">
        <v>655</v>
      </c>
      <c r="S439" s="229">
        <v>0</v>
      </c>
      <c r="T439" s="229">
        <v>807</v>
      </c>
      <c r="U439" s="229">
        <v>0</v>
      </c>
      <c r="V439" s="229">
        <v>300</v>
      </c>
      <c r="W439" s="229">
        <v>570</v>
      </c>
      <c r="X439" s="229">
        <v>807</v>
      </c>
      <c r="Y439" s="215">
        <v>256216517</v>
      </c>
      <c r="Z439" s="225">
        <v>0</v>
      </c>
      <c r="AA439" s="225">
        <v>92700000</v>
      </c>
      <c r="AB439" s="225">
        <v>85932900</v>
      </c>
      <c r="AC439" s="225">
        <v>77583617</v>
      </c>
    </row>
    <row r="440" spans="9:29" ht="67.5" x14ac:dyDescent="0.2">
      <c r="I440" s="211" t="s">
        <v>548</v>
      </c>
      <c r="J440" s="211" t="s">
        <v>549</v>
      </c>
      <c r="K440" s="216" t="s">
        <v>3262</v>
      </c>
      <c r="L440" s="20" t="s">
        <v>1643</v>
      </c>
      <c r="M440" s="218">
        <v>3.0303030303030307</v>
      </c>
      <c r="N440" s="211" t="s">
        <v>2663</v>
      </c>
      <c r="O440" s="30" t="s">
        <v>2664</v>
      </c>
      <c r="P440" s="217" t="s">
        <v>1550</v>
      </c>
      <c r="Q440" s="211" t="s">
        <v>3255</v>
      </c>
      <c r="R440" s="217" t="s">
        <v>655</v>
      </c>
      <c r="S440" s="219">
        <v>8</v>
      </c>
      <c r="T440" s="219">
        <v>200</v>
      </c>
      <c r="U440" s="219">
        <v>200</v>
      </c>
      <c r="V440" s="219">
        <v>200</v>
      </c>
      <c r="W440" s="219">
        <v>200</v>
      </c>
      <c r="X440" s="219">
        <v>200</v>
      </c>
      <c r="Y440" s="215">
        <v>314880000</v>
      </c>
      <c r="Z440" s="225">
        <v>78720000</v>
      </c>
      <c r="AA440" s="225">
        <v>78720000</v>
      </c>
      <c r="AB440" s="225">
        <v>78720000</v>
      </c>
      <c r="AC440" s="225">
        <v>78720000</v>
      </c>
    </row>
    <row r="441" spans="9:29" ht="94.5" x14ac:dyDescent="0.2">
      <c r="I441" s="211" t="s">
        <v>550</v>
      </c>
      <c r="J441" s="211" t="s">
        <v>551</v>
      </c>
      <c r="K441" s="216" t="s">
        <v>3262</v>
      </c>
      <c r="L441" s="20" t="s">
        <v>1643</v>
      </c>
      <c r="M441" s="218">
        <v>3.0303030303030307</v>
      </c>
      <c r="N441" s="211" t="s">
        <v>2665</v>
      </c>
      <c r="O441" s="30" t="s">
        <v>2666</v>
      </c>
      <c r="P441" s="217" t="s">
        <v>1550</v>
      </c>
      <c r="Q441" s="211" t="s">
        <v>3256</v>
      </c>
      <c r="R441" s="217" t="s">
        <v>655</v>
      </c>
      <c r="S441" s="219">
        <v>24143</v>
      </c>
      <c r="T441" s="219">
        <v>24143</v>
      </c>
      <c r="U441" s="219">
        <v>24143</v>
      </c>
      <c r="V441" s="219">
        <v>24143</v>
      </c>
      <c r="W441" s="219">
        <v>24143</v>
      </c>
      <c r="X441" s="219">
        <v>24143</v>
      </c>
      <c r="Y441" s="215">
        <v>1685120000</v>
      </c>
      <c r="Z441" s="225">
        <v>421280000</v>
      </c>
      <c r="AA441" s="225">
        <v>421280000</v>
      </c>
      <c r="AB441" s="225">
        <v>421280000</v>
      </c>
      <c r="AC441" s="225">
        <v>421280000</v>
      </c>
    </row>
    <row r="442" spans="9:29" ht="67.5" x14ac:dyDescent="0.2">
      <c r="I442" s="211" t="s">
        <v>552</v>
      </c>
      <c r="J442" s="211" t="s">
        <v>553</v>
      </c>
      <c r="K442" s="216" t="s">
        <v>3262</v>
      </c>
      <c r="L442" s="20" t="s">
        <v>1644</v>
      </c>
      <c r="M442" s="218">
        <v>3.0303030303030298</v>
      </c>
      <c r="N442" s="211" t="s">
        <v>2667</v>
      </c>
      <c r="O442" s="30" t="s">
        <v>2668</v>
      </c>
      <c r="P442" s="217" t="s">
        <v>1550</v>
      </c>
      <c r="Q442" s="211" t="s">
        <v>3256</v>
      </c>
      <c r="R442" s="217" t="s">
        <v>655</v>
      </c>
      <c r="S442" s="219">
        <v>260</v>
      </c>
      <c r="T442" s="219">
        <v>300</v>
      </c>
      <c r="U442" s="219">
        <v>300</v>
      </c>
      <c r="V442" s="219">
        <v>300</v>
      </c>
      <c r="W442" s="219">
        <v>300</v>
      </c>
      <c r="X442" s="219">
        <v>300</v>
      </c>
      <c r="Y442" s="215">
        <v>8528804756.6049995</v>
      </c>
      <c r="Z442" s="225">
        <v>2038615000</v>
      </c>
      <c r="AA442" s="225">
        <v>2099773450</v>
      </c>
      <c r="AB442" s="225">
        <v>2162766653.5</v>
      </c>
      <c r="AC442" s="225">
        <v>2227649653.105</v>
      </c>
    </row>
    <row r="443" spans="9:29" ht="67.5" x14ac:dyDescent="0.2">
      <c r="I443" s="211" t="s">
        <v>554</v>
      </c>
      <c r="J443" s="211" t="s">
        <v>555</v>
      </c>
      <c r="K443" s="216" t="s">
        <v>3262</v>
      </c>
      <c r="L443" s="20" t="s">
        <v>1644</v>
      </c>
      <c r="M443" s="218">
        <v>3.0303030303030298</v>
      </c>
      <c r="N443" s="211" t="s">
        <v>2669</v>
      </c>
      <c r="O443" s="30" t="s">
        <v>2670</v>
      </c>
      <c r="P443" s="217" t="s">
        <v>1550</v>
      </c>
      <c r="Q443" s="211" t="s">
        <v>3255</v>
      </c>
      <c r="R443" s="217" t="s">
        <v>655</v>
      </c>
      <c r="S443" s="219">
        <v>0</v>
      </c>
      <c r="T443" s="219">
        <v>416</v>
      </c>
      <c r="U443" s="219">
        <v>109</v>
      </c>
      <c r="V443" s="219">
        <v>214</v>
      </c>
      <c r="W443" s="219">
        <v>317</v>
      </c>
      <c r="X443" s="219">
        <v>416</v>
      </c>
      <c r="Y443" s="215">
        <v>515000000</v>
      </c>
      <c r="Z443" s="225">
        <v>128750000</v>
      </c>
      <c r="AA443" s="225">
        <v>128750000</v>
      </c>
      <c r="AB443" s="225">
        <v>128750000</v>
      </c>
      <c r="AC443" s="225">
        <v>128750000</v>
      </c>
    </row>
    <row r="444" spans="9:29" ht="51" x14ac:dyDescent="0.2">
      <c r="I444" s="211" t="s">
        <v>556</v>
      </c>
      <c r="J444" s="211" t="s">
        <v>557</v>
      </c>
      <c r="K444" s="216" t="s">
        <v>3262</v>
      </c>
      <c r="L444" s="20" t="s">
        <v>1644</v>
      </c>
      <c r="M444" s="218">
        <v>3.0303030303030298</v>
      </c>
      <c r="N444" s="211" t="s">
        <v>2671</v>
      </c>
      <c r="O444" s="30" t="s">
        <v>2672</v>
      </c>
      <c r="P444" s="217" t="s">
        <v>1550</v>
      </c>
      <c r="Q444" s="211" t="s">
        <v>3255</v>
      </c>
      <c r="R444" s="217" t="s">
        <v>655</v>
      </c>
      <c r="S444" s="219">
        <v>3290</v>
      </c>
      <c r="T444" s="219">
        <v>477</v>
      </c>
      <c r="U444" s="219">
        <v>0</v>
      </c>
      <c r="V444" s="219">
        <v>164</v>
      </c>
      <c r="W444" s="219">
        <v>323</v>
      </c>
      <c r="X444" s="219">
        <v>477</v>
      </c>
      <c r="Y444" s="215">
        <v>600000000</v>
      </c>
      <c r="Z444" s="225">
        <v>0</v>
      </c>
      <c r="AA444" s="225">
        <v>200000000</v>
      </c>
      <c r="AB444" s="225">
        <v>200000000</v>
      </c>
      <c r="AC444" s="225">
        <v>200000000</v>
      </c>
    </row>
    <row r="445" spans="9:29" ht="81" x14ac:dyDescent="0.2">
      <c r="I445" s="211" t="s">
        <v>558</v>
      </c>
      <c r="J445" s="211" t="s">
        <v>559</v>
      </c>
      <c r="K445" s="216" t="s">
        <v>3262</v>
      </c>
      <c r="L445" s="20" t="s">
        <v>1645</v>
      </c>
      <c r="M445" s="218">
        <v>3.0303030303030298</v>
      </c>
      <c r="N445" s="211" t="s">
        <v>2673</v>
      </c>
      <c r="O445" s="30" t="s">
        <v>2674</v>
      </c>
      <c r="P445" s="217" t="s">
        <v>1550</v>
      </c>
      <c r="Q445" s="211" t="s">
        <v>3255</v>
      </c>
      <c r="R445" s="217" t="s">
        <v>655</v>
      </c>
      <c r="S445" s="219">
        <v>1620</v>
      </c>
      <c r="T445" s="219">
        <v>8600</v>
      </c>
      <c r="U445" s="219">
        <v>702</v>
      </c>
      <c r="V445" s="219">
        <v>2745</v>
      </c>
      <c r="W445" s="219">
        <v>5391</v>
      </c>
      <c r="X445" s="219">
        <v>8600</v>
      </c>
      <c r="Y445" s="215">
        <v>1300000000</v>
      </c>
      <c r="Z445" s="225">
        <v>100000000</v>
      </c>
      <c r="AA445" s="225">
        <v>300000000</v>
      </c>
      <c r="AB445" s="225">
        <v>400000000</v>
      </c>
      <c r="AC445" s="225">
        <v>500000000</v>
      </c>
    </row>
    <row r="446" spans="9:29" ht="108" x14ac:dyDescent="0.2">
      <c r="I446" s="211" t="s">
        <v>560</v>
      </c>
      <c r="J446" s="211" t="s">
        <v>561</v>
      </c>
      <c r="K446" s="216" t="s">
        <v>2854</v>
      </c>
      <c r="L446" s="20" t="s">
        <v>2390</v>
      </c>
      <c r="M446" s="218">
        <v>3.0303030303030298</v>
      </c>
      <c r="N446" s="211" t="s">
        <v>2675</v>
      </c>
      <c r="O446" s="30" t="s">
        <v>2676</v>
      </c>
      <c r="P446" s="217" t="s">
        <v>1550</v>
      </c>
      <c r="Q446" s="211" t="s">
        <v>3256</v>
      </c>
      <c r="R446" s="217" t="s">
        <v>655</v>
      </c>
      <c r="S446" s="219">
        <v>0</v>
      </c>
      <c r="T446" s="219">
        <v>1</v>
      </c>
      <c r="U446" s="219">
        <v>1</v>
      </c>
      <c r="V446" s="219">
        <v>1</v>
      </c>
      <c r="W446" s="219">
        <v>1</v>
      </c>
      <c r="X446" s="219">
        <v>1</v>
      </c>
      <c r="Y446" s="215">
        <v>0</v>
      </c>
      <c r="Z446" s="225">
        <v>0</v>
      </c>
      <c r="AA446" s="225">
        <v>0</v>
      </c>
      <c r="AB446" s="225">
        <v>0</v>
      </c>
      <c r="AC446" s="225">
        <v>0</v>
      </c>
    </row>
    <row r="447" spans="9:29" ht="51" x14ac:dyDescent="0.2">
      <c r="I447" s="211" t="s">
        <v>562</v>
      </c>
      <c r="J447" s="211" t="s">
        <v>563</v>
      </c>
      <c r="K447" s="216" t="s">
        <v>2854</v>
      </c>
      <c r="L447" s="20" t="s">
        <v>2390</v>
      </c>
      <c r="M447" s="218">
        <v>3.0303030303030307</v>
      </c>
      <c r="N447" s="211" t="s">
        <v>2677</v>
      </c>
      <c r="O447" s="30" t="s">
        <v>2678</v>
      </c>
      <c r="P447" s="217" t="s">
        <v>1550</v>
      </c>
      <c r="Q447" s="211" t="s">
        <v>3255</v>
      </c>
      <c r="R447" s="217" t="s">
        <v>655</v>
      </c>
      <c r="S447" s="219">
        <v>1</v>
      </c>
      <c r="T447" s="219">
        <v>8</v>
      </c>
      <c r="U447" s="219">
        <v>2</v>
      </c>
      <c r="V447" s="219">
        <v>4</v>
      </c>
      <c r="W447" s="219">
        <v>6</v>
      </c>
      <c r="X447" s="219">
        <v>8</v>
      </c>
      <c r="Y447" s="215">
        <v>35091462092.160004</v>
      </c>
      <c r="Z447" s="225">
        <v>8263690000</v>
      </c>
      <c r="AA447" s="225">
        <v>8594237600</v>
      </c>
      <c r="AB447" s="225">
        <v>8938007104</v>
      </c>
      <c r="AC447" s="225">
        <v>9295527388.1599998</v>
      </c>
    </row>
    <row r="448" spans="9:29" ht="27" x14ac:dyDescent="0.2">
      <c r="I448" s="211" t="s">
        <v>564</v>
      </c>
      <c r="J448" s="211" t="s">
        <v>565</v>
      </c>
      <c r="K448" s="216" t="s">
        <v>2854</v>
      </c>
      <c r="L448" s="20" t="s">
        <v>2390</v>
      </c>
      <c r="M448" s="218">
        <v>3.0303030303030298</v>
      </c>
      <c r="N448" s="211" t="s">
        <v>2679</v>
      </c>
      <c r="O448" s="30" t="s">
        <v>2680</v>
      </c>
      <c r="P448" s="217" t="s">
        <v>1549</v>
      </c>
      <c r="Q448" s="211" t="s">
        <v>3256</v>
      </c>
      <c r="R448" s="217" t="s">
        <v>655</v>
      </c>
      <c r="S448" s="219">
        <v>1</v>
      </c>
      <c r="T448" s="219">
        <v>36325949156.800003</v>
      </c>
      <c r="U448" s="219">
        <v>8605367000</v>
      </c>
      <c r="V448" s="219">
        <v>8880248000</v>
      </c>
      <c r="W448" s="219">
        <v>9235457920</v>
      </c>
      <c r="X448" s="219">
        <v>9604876236.7999992</v>
      </c>
      <c r="Y448" s="215">
        <v>36325949156.800003</v>
      </c>
      <c r="Z448" s="225">
        <v>8605367000</v>
      </c>
      <c r="AA448" s="225">
        <v>8880248000</v>
      </c>
      <c r="AB448" s="225">
        <v>9235457920</v>
      </c>
      <c r="AC448" s="225">
        <v>9604876236.7999992</v>
      </c>
    </row>
    <row r="449" spans="9:29" ht="40.5" x14ac:dyDescent="0.2">
      <c r="I449" s="211" t="s">
        <v>508</v>
      </c>
      <c r="J449" s="211" t="s">
        <v>509</v>
      </c>
      <c r="K449" s="216" t="s">
        <v>2856</v>
      </c>
      <c r="L449" s="20" t="s">
        <v>1596</v>
      </c>
      <c r="M449" s="218">
        <v>3.0303030303030307</v>
      </c>
      <c r="N449" s="211" t="s">
        <v>2625</v>
      </c>
      <c r="O449" s="30" t="s">
        <v>2626</v>
      </c>
      <c r="P449" s="217" t="s">
        <v>1550</v>
      </c>
      <c r="Q449" s="211" t="s">
        <v>3255</v>
      </c>
      <c r="R449" s="217" t="s">
        <v>655</v>
      </c>
      <c r="S449" s="219">
        <v>8</v>
      </c>
      <c r="T449" s="219">
        <v>2</v>
      </c>
      <c r="U449" s="219">
        <v>1</v>
      </c>
      <c r="V449" s="219">
        <v>2</v>
      </c>
      <c r="W449" s="219">
        <v>2</v>
      </c>
      <c r="X449" s="219">
        <v>2</v>
      </c>
      <c r="Y449" s="215">
        <v>0</v>
      </c>
      <c r="Z449" s="225">
        <v>0</v>
      </c>
      <c r="AA449" s="225">
        <v>0</v>
      </c>
      <c r="AB449" s="225">
        <v>0</v>
      </c>
      <c r="AC449" s="225">
        <v>0</v>
      </c>
    </row>
    <row r="450" spans="9:29" ht="81" x14ac:dyDescent="0.2">
      <c r="I450" s="211" t="s">
        <v>510</v>
      </c>
      <c r="J450" s="211" t="s">
        <v>511</v>
      </c>
      <c r="K450" s="216" t="s">
        <v>2856</v>
      </c>
      <c r="L450" s="20" t="s">
        <v>1596</v>
      </c>
      <c r="M450" s="218">
        <v>3.0303030303030298</v>
      </c>
      <c r="N450" s="211" t="s">
        <v>2627</v>
      </c>
      <c r="O450" s="30" t="s">
        <v>2628</v>
      </c>
      <c r="P450" s="217" t="s">
        <v>1550</v>
      </c>
      <c r="Q450" s="211" t="s">
        <v>3255</v>
      </c>
      <c r="R450" s="217" t="s">
        <v>655</v>
      </c>
      <c r="S450" s="219" t="s">
        <v>3306</v>
      </c>
      <c r="T450" s="219" t="s">
        <v>3307</v>
      </c>
      <c r="U450" s="219" t="s">
        <v>3308</v>
      </c>
      <c r="V450" s="219" t="s">
        <v>3309</v>
      </c>
      <c r="W450" s="219" t="s">
        <v>3310</v>
      </c>
      <c r="X450" s="219" t="s">
        <v>3311</v>
      </c>
      <c r="Y450" s="215">
        <v>3758434861</v>
      </c>
      <c r="Z450" s="225">
        <v>943000000</v>
      </c>
      <c r="AA450" s="225">
        <v>915290000</v>
      </c>
      <c r="AB450" s="225">
        <v>938248700</v>
      </c>
      <c r="AC450" s="225">
        <v>961896161</v>
      </c>
    </row>
    <row r="451" spans="9:29" ht="108" x14ac:dyDescent="0.2">
      <c r="I451" s="211" t="s">
        <v>512</v>
      </c>
      <c r="J451" s="211" t="s">
        <v>513</v>
      </c>
      <c r="K451" s="216" t="s">
        <v>2856</v>
      </c>
      <c r="L451" s="20" t="s">
        <v>1596</v>
      </c>
      <c r="M451" s="218">
        <v>3.0303030303030298</v>
      </c>
      <c r="N451" s="211" t="s">
        <v>2629</v>
      </c>
      <c r="O451" s="30" t="s">
        <v>2629</v>
      </c>
      <c r="P451" s="217" t="s">
        <v>1550</v>
      </c>
      <c r="Q451" s="211" t="s">
        <v>3256</v>
      </c>
      <c r="R451" s="217" t="s">
        <v>655</v>
      </c>
      <c r="S451" s="219" t="s">
        <v>3312</v>
      </c>
      <c r="T451" s="219" t="s">
        <v>3313</v>
      </c>
      <c r="U451" s="219" t="s">
        <v>3314</v>
      </c>
      <c r="V451" s="219" t="s">
        <v>3315</v>
      </c>
      <c r="W451" s="219" t="s">
        <v>3316</v>
      </c>
      <c r="X451" s="219" t="s">
        <v>3317</v>
      </c>
      <c r="Y451" s="215">
        <v>0</v>
      </c>
      <c r="Z451" s="225"/>
      <c r="AA451" s="225"/>
      <c r="AB451" s="225"/>
      <c r="AC451" s="225"/>
    </row>
    <row r="452" spans="9:29" ht="40.5" x14ac:dyDescent="0.2">
      <c r="I452" s="211" t="s">
        <v>514</v>
      </c>
      <c r="J452" s="211" t="s">
        <v>515</v>
      </c>
      <c r="K452" s="216" t="s">
        <v>2856</v>
      </c>
      <c r="L452" s="20" t="s">
        <v>1596</v>
      </c>
      <c r="M452" s="218">
        <v>3.0303030303030298</v>
      </c>
      <c r="N452" s="211" t="s">
        <v>2630</v>
      </c>
      <c r="O452" s="30" t="s">
        <v>2630</v>
      </c>
      <c r="P452" s="217" t="s">
        <v>1550</v>
      </c>
      <c r="Q452" s="211" t="s">
        <v>3256</v>
      </c>
      <c r="R452" s="217" t="s">
        <v>655</v>
      </c>
      <c r="S452" s="219">
        <v>0.96</v>
      </c>
      <c r="T452" s="219">
        <v>0.96</v>
      </c>
      <c r="U452" s="219">
        <v>0.96</v>
      </c>
      <c r="V452" s="219">
        <v>0.96</v>
      </c>
      <c r="W452" s="219">
        <v>0.96</v>
      </c>
      <c r="X452" s="219">
        <v>0.96</v>
      </c>
      <c r="Y452" s="215">
        <v>0</v>
      </c>
      <c r="Z452" s="225">
        <v>0</v>
      </c>
      <c r="AA452" s="225">
        <v>0</v>
      </c>
      <c r="AB452" s="225">
        <v>0</v>
      </c>
      <c r="AC452" s="225">
        <v>0</v>
      </c>
    </row>
    <row r="453" spans="9:29" ht="54" x14ac:dyDescent="0.2">
      <c r="I453" s="211" t="s">
        <v>516</v>
      </c>
      <c r="J453" s="211" t="s">
        <v>517</v>
      </c>
      <c r="K453" s="216" t="s">
        <v>2856</v>
      </c>
      <c r="L453" s="20" t="s">
        <v>1596</v>
      </c>
      <c r="M453" s="218">
        <v>3.0303030303030298</v>
      </c>
      <c r="N453" s="211" t="s">
        <v>2631</v>
      </c>
      <c r="O453" s="30" t="s">
        <v>2632</v>
      </c>
      <c r="P453" s="217" t="s">
        <v>1550</v>
      </c>
      <c r="Q453" s="211" t="s">
        <v>3255</v>
      </c>
      <c r="R453" s="217" t="s">
        <v>655</v>
      </c>
      <c r="S453" s="219" t="s">
        <v>3318</v>
      </c>
      <c r="T453" s="219" t="s">
        <v>3319</v>
      </c>
      <c r="U453" s="219" t="s">
        <v>3320</v>
      </c>
      <c r="V453" s="219" t="s">
        <v>3321</v>
      </c>
      <c r="W453" s="219" t="s">
        <v>3322</v>
      </c>
      <c r="X453" s="219" t="s">
        <v>3319</v>
      </c>
      <c r="Y453" s="215">
        <v>0</v>
      </c>
      <c r="Z453" s="225">
        <v>0</v>
      </c>
      <c r="AA453" s="225">
        <v>0</v>
      </c>
      <c r="AB453" s="225">
        <v>0</v>
      </c>
      <c r="AC453" s="225">
        <v>0</v>
      </c>
    </row>
    <row r="454" spans="9:29" ht="67.5" x14ac:dyDescent="0.2">
      <c r="I454" s="211" t="s">
        <v>518</v>
      </c>
      <c r="J454" s="211" t="s">
        <v>519</v>
      </c>
      <c r="K454" s="216" t="s">
        <v>2856</v>
      </c>
      <c r="L454" s="20" t="s">
        <v>1596</v>
      </c>
      <c r="M454" s="218">
        <v>3.0303030303030307</v>
      </c>
      <c r="N454" s="211" t="s">
        <v>2633</v>
      </c>
      <c r="O454" s="30" t="s">
        <v>2634</v>
      </c>
      <c r="P454" s="217" t="s">
        <v>1550</v>
      </c>
      <c r="Q454" s="211" t="s">
        <v>3255</v>
      </c>
      <c r="R454" s="217" t="s">
        <v>655</v>
      </c>
      <c r="S454" s="219">
        <v>15</v>
      </c>
      <c r="T454" s="219">
        <v>3</v>
      </c>
      <c r="U454" s="219">
        <v>1</v>
      </c>
      <c r="V454" s="219">
        <v>3</v>
      </c>
      <c r="W454" s="219">
        <v>3</v>
      </c>
      <c r="X454" s="219">
        <v>3</v>
      </c>
      <c r="Y454" s="215">
        <v>0</v>
      </c>
      <c r="Z454" s="225">
        <v>0</v>
      </c>
      <c r="AA454" s="225">
        <v>0</v>
      </c>
      <c r="AB454" s="225">
        <v>0</v>
      </c>
      <c r="AC454" s="225">
        <v>0</v>
      </c>
    </row>
    <row r="455" spans="9:29" ht="94.5" x14ac:dyDescent="0.2">
      <c r="I455" s="211" t="s">
        <v>566</v>
      </c>
      <c r="J455" s="211" t="s">
        <v>567</v>
      </c>
      <c r="K455" s="216" t="s">
        <v>2839</v>
      </c>
      <c r="L455" s="20" t="s">
        <v>2391</v>
      </c>
      <c r="M455" s="218">
        <v>38.888888888888893</v>
      </c>
      <c r="N455" s="211" t="s">
        <v>2681</v>
      </c>
      <c r="O455" s="30" t="s">
        <v>2682</v>
      </c>
      <c r="P455" s="217" t="s">
        <v>1550</v>
      </c>
      <c r="Q455" s="211" t="s">
        <v>3256</v>
      </c>
      <c r="R455" s="217" t="s">
        <v>655</v>
      </c>
      <c r="S455" s="219">
        <v>164</v>
      </c>
      <c r="T455" s="219">
        <v>164</v>
      </c>
      <c r="U455" s="219">
        <v>164</v>
      </c>
      <c r="V455" s="219">
        <v>164</v>
      </c>
      <c r="W455" s="219">
        <v>164</v>
      </c>
      <c r="X455" s="219">
        <v>164</v>
      </c>
      <c r="Y455" s="215">
        <v>3413360000</v>
      </c>
      <c r="Z455" s="225">
        <v>853340000</v>
      </c>
      <c r="AA455" s="225">
        <v>853340000</v>
      </c>
      <c r="AB455" s="225">
        <v>853340000</v>
      </c>
      <c r="AC455" s="225">
        <v>853340000</v>
      </c>
    </row>
    <row r="456" spans="9:29" ht="38.25" x14ac:dyDescent="0.2">
      <c r="I456" s="211" t="s">
        <v>568</v>
      </c>
      <c r="J456" s="211" t="s">
        <v>569</v>
      </c>
      <c r="K456" s="216" t="s">
        <v>2852</v>
      </c>
      <c r="L456" s="20" t="s">
        <v>2391</v>
      </c>
      <c r="M456" s="218">
        <v>30.555555555555561</v>
      </c>
      <c r="N456" s="211" t="s">
        <v>3323</v>
      </c>
      <c r="O456" s="30" t="s">
        <v>3324</v>
      </c>
      <c r="P456" s="217" t="s">
        <v>2263</v>
      </c>
      <c r="Q456" s="211"/>
      <c r="R456" s="217"/>
      <c r="S456" s="219"/>
      <c r="T456" s="219"/>
      <c r="U456" s="219"/>
      <c r="V456" s="219"/>
      <c r="W456" s="219"/>
      <c r="X456" s="219"/>
      <c r="Y456" s="215">
        <v>0</v>
      </c>
      <c r="Z456" s="225"/>
      <c r="AA456" s="225"/>
      <c r="AB456" s="225"/>
      <c r="AC456" s="225"/>
    </row>
    <row r="457" spans="9:29" ht="27" x14ac:dyDescent="0.2">
      <c r="I457" s="211" t="s">
        <v>570</v>
      </c>
      <c r="J457" s="211" t="s">
        <v>571</v>
      </c>
      <c r="K457" s="216" t="s">
        <v>2851</v>
      </c>
      <c r="L457" s="20" t="s">
        <v>2392</v>
      </c>
      <c r="M457" s="218">
        <v>30.555555555555557</v>
      </c>
      <c r="N457" s="211" t="s">
        <v>2683</v>
      </c>
      <c r="O457" s="30" t="s">
        <v>2684</v>
      </c>
      <c r="P457" s="217" t="s">
        <v>2263</v>
      </c>
      <c r="Q457" s="211" t="s">
        <v>3256</v>
      </c>
      <c r="R457" s="217" t="s">
        <v>655</v>
      </c>
      <c r="S457" s="219">
        <v>0</v>
      </c>
      <c r="T457" s="219">
        <v>56</v>
      </c>
      <c r="U457" s="219">
        <v>56</v>
      </c>
      <c r="V457" s="219">
        <v>56</v>
      </c>
      <c r="W457" s="219">
        <v>56</v>
      </c>
      <c r="X457" s="219">
        <v>56</v>
      </c>
      <c r="Y457" s="215">
        <v>2442686200</v>
      </c>
      <c r="Z457" s="225">
        <v>532510000</v>
      </c>
      <c r="AA457" s="225">
        <v>618000000</v>
      </c>
      <c r="AB457" s="225">
        <v>636540000</v>
      </c>
      <c r="AC457" s="225">
        <v>655636200</v>
      </c>
    </row>
    <row r="458" spans="9:29" ht="40.5" x14ac:dyDescent="0.2">
      <c r="I458" s="211" t="s">
        <v>572</v>
      </c>
      <c r="J458" s="211" t="s">
        <v>573</v>
      </c>
      <c r="K458" s="216" t="s">
        <v>1991</v>
      </c>
      <c r="L458" s="20" t="s">
        <v>1607</v>
      </c>
      <c r="M458" s="218">
        <v>25</v>
      </c>
      <c r="N458" s="211" t="s">
        <v>2685</v>
      </c>
      <c r="O458" s="30" t="s">
        <v>2686</v>
      </c>
      <c r="P458" s="217" t="s">
        <v>1548</v>
      </c>
      <c r="Q458" s="211" t="s">
        <v>3255</v>
      </c>
      <c r="R458" s="217" t="s">
        <v>655</v>
      </c>
      <c r="S458" s="219">
        <v>0</v>
      </c>
      <c r="T458" s="219">
        <v>3.6760000000000002</v>
      </c>
      <c r="U458" s="219">
        <v>200000000</v>
      </c>
      <c r="V458" s="219">
        <v>3600000000</v>
      </c>
      <c r="W458" s="219">
        <v>3600000000</v>
      </c>
      <c r="X458" s="219">
        <v>3600000000</v>
      </c>
      <c r="Y458" s="215">
        <v>3900000000</v>
      </c>
      <c r="Z458" s="225">
        <v>200000000</v>
      </c>
      <c r="AA458" s="225">
        <v>3600000000</v>
      </c>
      <c r="AB458" s="225">
        <v>50000000</v>
      </c>
      <c r="AC458" s="225">
        <v>50000000</v>
      </c>
    </row>
    <row r="459" spans="9:29" ht="40.5" x14ac:dyDescent="0.2">
      <c r="I459" s="211" t="s">
        <v>574</v>
      </c>
      <c r="J459" s="211" t="s">
        <v>575</v>
      </c>
      <c r="K459" s="216" t="s">
        <v>1991</v>
      </c>
      <c r="L459" s="20" t="s">
        <v>1607</v>
      </c>
      <c r="M459" s="218">
        <v>31.666666666666671</v>
      </c>
      <c r="N459" s="211" t="s">
        <v>2687</v>
      </c>
      <c r="O459" s="30" t="s">
        <v>2688</v>
      </c>
      <c r="P459" s="217" t="s">
        <v>1548</v>
      </c>
      <c r="Q459" s="211" t="s">
        <v>3255</v>
      </c>
      <c r="R459" s="217" t="s">
        <v>655</v>
      </c>
      <c r="S459" s="219">
        <v>0</v>
      </c>
      <c r="T459" s="219">
        <v>43600</v>
      </c>
      <c r="U459" s="219">
        <v>6178</v>
      </c>
      <c r="V459" s="219">
        <v>26178</v>
      </c>
      <c r="W459" s="219">
        <v>33178</v>
      </c>
      <c r="X459" s="219">
        <v>43600</v>
      </c>
      <c r="Y459" s="215">
        <v>200000000.00000003</v>
      </c>
      <c r="Z459" s="225">
        <v>28274599.542334095</v>
      </c>
      <c r="AA459" s="225">
        <v>91533180.778032035</v>
      </c>
      <c r="AB459" s="225">
        <v>32036613.272311214</v>
      </c>
      <c r="AC459" s="225">
        <v>48155606.407322675</v>
      </c>
    </row>
    <row r="460" spans="9:29" ht="76.5" x14ac:dyDescent="0.2">
      <c r="I460" s="211" t="s">
        <v>576</v>
      </c>
      <c r="J460" s="211" t="s">
        <v>577</v>
      </c>
      <c r="K460" s="216" t="s">
        <v>1991</v>
      </c>
      <c r="L460" s="20" t="s">
        <v>1607</v>
      </c>
      <c r="M460" s="218">
        <v>23.333333333333336</v>
      </c>
      <c r="N460" s="211" t="s">
        <v>2689</v>
      </c>
      <c r="O460" s="30" t="s">
        <v>2690</v>
      </c>
      <c r="P460" s="217" t="s">
        <v>1548</v>
      </c>
      <c r="Q460" s="211" t="s">
        <v>3255</v>
      </c>
      <c r="R460" s="217" t="s">
        <v>655</v>
      </c>
      <c r="S460" s="219">
        <v>0</v>
      </c>
      <c r="T460" s="219">
        <v>214</v>
      </c>
      <c r="U460" s="219">
        <v>0</v>
      </c>
      <c r="V460" s="219">
        <v>100</v>
      </c>
      <c r="W460" s="219">
        <v>150</v>
      </c>
      <c r="X460" s="219">
        <v>214</v>
      </c>
      <c r="Y460" s="215">
        <v>40000000</v>
      </c>
      <c r="Z460" s="225">
        <v>0</v>
      </c>
      <c r="AA460" s="225">
        <v>32000000</v>
      </c>
      <c r="AB460" s="225">
        <v>4000000</v>
      </c>
      <c r="AC460" s="225">
        <v>4000000</v>
      </c>
    </row>
    <row r="461" spans="9:29" ht="54" x14ac:dyDescent="0.2">
      <c r="I461" s="211" t="s">
        <v>578</v>
      </c>
      <c r="J461" s="211" t="s">
        <v>579</v>
      </c>
      <c r="K461" s="216" t="s">
        <v>1991</v>
      </c>
      <c r="L461" s="20" t="s">
        <v>1607</v>
      </c>
      <c r="M461" s="218">
        <v>20.000000000000004</v>
      </c>
      <c r="N461" s="211" t="s">
        <v>2691</v>
      </c>
      <c r="O461" s="30" t="s">
        <v>2692</v>
      </c>
      <c r="P461" s="217" t="s">
        <v>1548</v>
      </c>
      <c r="Q461" s="211" t="s">
        <v>3255</v>
      </c>
      <c r="R461" s="217" t="s">
        <v>655</v>
      </c>
      <c r="S461" s="219">
        <v>300</v>
      </c>
      <c r="T461" s="219">
        <v>300</v>
      </c>
      <c r="U461" s="219">
        <v>0</v>
      </c>
      <c r="V461" s="219">
        <v>100</v>
      </c>
      <c r="W461" s="219">
        <v>200</v>
      </c>
      <c r="X461" s="219">
        <v>300</v>
      </c>
      <c r="Y461" s="215">
        <v>450000000</v>
      </c>
      <c r="Z461" s="225">
        <v>0</v>
      </c>
      <c r="AA461" s="225">
        <v>150000000</v>
      </c>
      <c r="AB461" s="225">
        <v>150000000</v>
      </c>
      <c r="AC461" s="225">
        <v>150000000</v>
      </c>
    </row>
    <row r="462" spans="9:29" ht="40.5" x14ac:dyDescent="0.2">
      <c r="I462" s="211" t="s">
        <v>580</v>
      </c>
      <c r="J462" s="211" t="s">
        <v>581</v>
      </c>
      <c r="K462" s="216" t="s">
        <v>1994</v>
      </c>
      <c r="L462" s="20" t="s">
        <v>2393</v>
      </c>
      <c r="M462" s="218">
        <v>4.8907882241215574</v>
      </c>
      <c r="N462" s="211" t="s">
        <v>2693</v>
      </c>
      <c r="O462" s="30" t="s">
        <v>2694</v>
      </c>
      <c r="P462" s="217" t="s">
        <v>1562</v>
      </c>
      <c r="Q462" s="211" t="s">
        <v>3256</v>
      </c>
      <c r="R462" s="217" t="s">
        <v>655</v>
      </c>
      <c r="S462" s="219">
        <v>6</v>
      </c>
      <c r="T462" s="219">
        <v>6</v>
      </c>
      <c r="U462" s="219">
        <v>6</v>
      </c>
      <c r="V462" s="219">
        <v>6</v>
      </c>
      <c r="W462" s="219">
        <v>6</v>
      </c>
      <c r="X462" s="219">
        <v>6</v>
      </c>
      <c r="Y462" s="215">
        <v>962419627</v>
      </c>
      <c r="Z462" s="225">
        <v>230044320</v>
      </c>
      <c r="AA462" s="225">
        <v>236945649</v>
      </c>
      <c r="AB462" s="225">
        <v>244054019</v>
      </c>
      <c r="AC462" s="225">
        <v>251375639</v>
      </c>
    </row>
    <row r="463" spans="9:29" ht="76.5" x14ac:dyDescent="0.2">
      <c r="I463" s="211" t="s">
        <v>582</v>
      </c>
      <c r="J463" s="211" t="s">
        <v>583</v>
      </c>
      <c r="K463" s="216" t="s">
        <v>1994</v>
      </c>
      <c r="L463" s="20" t="s">
        <v>2393</v>
      </c>
      <c r="M463" s="218">
        <v>3.6087369420702755</v>
      </c>
      <c r="N463" s="211" t="s">
        <v>2695</v>
      </c>
      <c r="O463" s="30" t="s">
        <v>2696</v>
      </c>
      <c r="P463" s="217" t="s">
        <v>1562</v>
      </c>
      <c r="Q463" s="211" t="s">
        <v>3256</v>
      </c>
      <c r="R463" s="217" t="s">
        <v>655</v>
      </c>
      <c r="S463" s="219">
        <v>19</v>
      </c>
      <c r="T463" s="219">
        <v>19</v>
      </c>
      <c r="U463" s="219">
        <v>19</v>
      </c>
      <c r="V463" s="219">
        <v>19</v>
      </c>
      <c r="W463" s="219">
        <v>19</v>
      </c>
      <c r="X463" s="219">
        <v>19</v>
      </c>
      <c r="Y463" s="215">
        <v>962419627</v>
      </c>
      <c r="Z463" s="225">
        <v>230044320</v>
      </c>
      <c r="AA463" s="225">
        <v>236945649</v>
      </c>
      <c r="AB463" s="225">
        <v>244054019</v>
      </c>
      <c r="AC463" s="225">
        <v>251375639</v>
      </c>
    </row>
    <row r="464" spans="9:29" ht="51" x14ac:dyDescent="0.2">
      <c r="I464" s="211" t="s">
        <v>584</v>
      </c>
      <c r="J464" s="211" t="s">
        <v>585</v>
      </c>
      <c r="K464" s="216" t="s">
        <v>2848</v>
      </c>
      <c r="L464" s="20" t="s">
        <v>2394</v>
      </c>
      <c r="M464" s="218">
        <v>1.7094017094017093</v>
      </c>
      <c r="N464" s="211" t="s">
        <v>2697</v>
      </c>
      <c r="O464" s="30" t="s">
        <v>2698</v>
      </c>
      <c r="P464" s="217" t="s">
        <v>1560</v>
      </c>
      <c r="Q464" s="211" t="s">
        <v>3255</v>
      </c>
      <c r="R464" s="217" t="s">
        <v>655</v>
      </c>
      <c r="S464" s="219">
        <v>0.65</v>
      </c>
      <c r="T464" s="219">
        <v>10</v>
      </c>
      <c r="U464" s="219" t="s">
        <v>2699</v>
      </c>
      <c r="V464" s="219">
        <v>5</v>
      </c>
      <c r="W464" s="219" t="s">
        <v>2700</v>
      </c>
      <c r="X464" s="219">
        <v>10</v>
      </c>
      <c r="Y464" s="215">
        <v>2136908265</v>
      </c>
      <c r="Z464" s="225">
        <v>510009919</v>
      </c>
      <c r="AA464" s="225">
        <v>525310216</v>
      </c>
      <c r="AB464" s="225">
        <v>542120143</v>
      </c>
      <c r="AC464" s="225">
        <v>559467987</v>
      </c>
    </row>
    <row r="465" spans="9:29" ht="54" x14ac:dyDescent="0.2">
      <c r="I465" s="211" t="s">
        <v>586</v>
      </c>
      <c r="J465" s="211" t="s">
        <v>587</v>
      </c>
      <c r="K465" s="216" t="s">
        <v>2848</v>
      </c>
      <c r="L465" s="20" t="s">
        <v>2394</v>
      </c>
      <c r="M465" s="218">
        <v>3.608736942070276</v>
      </c>
      <c r="N465" s="211" t="s">
        <v>2701</v>
      </c>
      <c r="O465" s="30" t="s">
        <v>2702</v>
      </c>
      <c r="P465" s="217" t="s">
        <v>1560</v>
      </c>
      <c r="Q465" s="211" t="s">
        <v>3255</v>
      </c>
      <c r="R465" s="217" t="s">
        <v>655</v>
      </c>
      <c r="S465" s="219">
        <v>0.65</v>
      </c>
      <c r="T465" s="219">
        <v>10</v>
      </c>
      <c r="U465" s="219" t="s">
        <v>2699</v>
      </c>
      <c r="V465" s="219">
        <v>5</v>
      </c>
      <c r="W465" s="219" t="s">
        <v>2700</v>
      </c>
      <c r="X465" s="219">
        <v>10</v>
      </c>
      <c r="Y465" s="215">
        <v>16926059498</v>
      </c>
      <c r="Z465" s="225">
        <v>4039695277</v>
      </c>
      <c r="AA465" s="225">
        <v>4160886135</v>
      </c>
      <c r="AB465" s="225">
        <v>4294034491</v>
      </c>
      <c r="AC465" s="225">
        <v>4431443595</v>
      </c>
    </row>
    <row r="466" spans="9:29" ht="94.5" x14ac:dyDescent="0.2">
      <c r="I466" s="211" t="s">
        <v>588</v>
      </c>
      <c r="J466" s="211" t="s">
        <v>589</v>
      </c>
      <c r="K466" s="216" t="s">
        <v>2850</v>
      </c>
      <c r="L466" s="20" t="s">
        <v>2395</v>
      </c>
      <c r="M466" s="218">
        <v>2.2792022792022792</v>
      </c>
      <c r="N466" s="211" t="s">
        <v>2703</v>
      </c>
      <c r="O466" s="30" t="s">
        <v>2704</v>
      </c>
      <c r="P466" s="217" t="s">
        <v>1562</v>
      </c>
      <c r="Q466" s="211" t="s">
        <v>3256</v>
      </c>
      <c r="R466" s="217" t="s">
        <v>655</v>
      </c>
      <c r="S466" s="219">
        <v>0</v>
      </c>
      <c r="T466" s="219">
        <v>1</v>
      </c>
      <c r="U466" s="219">
        <v>0</v>
      </c>
      <c r="V466" s="219">
        <v>1</v>
      </c>
      <c r="W466" s="219">
        <v>1</v>
      </c>
      <c r="X466" s="219">
        <v>1</v>
      </c>
      <c r="Y466" s="215">
        <v>0</v>
      </c>
      <c r="Z466" s="225">
        <v>0</v>
      </c>
      <c r="AA466" s="225">
        <v>0</v>
      </c>
      <c r="AB466" s="225">
        <v>0</v>
      </c>
      <c r="AC466" s="225">
        <v>0</v>
      </c>
    </row>
    <row r="467" spans="9:29" ht="67.5" x14ac:dyDescent="0.2">
      <c r="I467" s="211" t="s">
        <v>590</v>
      </c>
      <c r="J467" s="211" t="s">
        <v>591</v>
      </c>
      <c r="K467" s="216" t="s">
        <v>2850</v>
      </c>
      <c r="L467" s="20" t="s">
        <v>2395</v>
      </c>
      <c r="M467" s="218">
        <v>2.4691358024691361</v>
      </c>
      <c r="N467" s="211" t="s">
        <v>2705</v>
      </c>
      <c r="O467" s="30" t="s">
        <v>2706</v>
      </c>
      <c r="P467" s="217" t="s">
        <v>1562</v>
      </c>
      <c r="Q467" s="211" t="s">
        <v>3255</v>
      </c>
      <c r="R467" s="217" t="s">
        <v>655</v>
      </c>
      <c r="S467" s="219">
        <v>0</v>
      </c>
      <c r="T467" s="219">
        <v>100</v>
      </c>
      <c r="U467" s="219">
        <v>25</v>
      </c>
      <c r="V467" s="219">
        <v>50</v>
      </c>
      <c r="W467" s="219">
        <v>75</v>
      </c>
      <c r="X467" s="219">
        <v>100</v>
      </c>
      <c r="Y467" s="215">
        <v>1057191963</v>
      </c>
      <c r="Z467" s="225">
        <v>246593200</v>
      </c>
      <c r="AA467" s="225">
        <v>247719729</v>
      </c>
      <c r="AB467" s="225">
        <v>275237238</v>
      </c>
      <c r="AC467" s="225">
        <v>287641796</v>
      </c>
    </row>
    <row r="468" spans="9:29" ht="108" x14ac:dyDescent="0.2">
      <c r="I468" s="211" t="s">
        <v>592</v>
      </c>
      <c r="J468" s="211" t="s">
        <v>593</v>
      </c>
      <c r="K468" s="216" t="s">
        <v>2850</v>
      </c>
      <c r="L468" s="20" t="s">
        <v>2395</v>
      </c>
      <c r="M468" s="218">
        <v>3.7037037037037037</v>
      </c>
      <c r="N468" s="211" t="s">
        <v>2707</v>
      </c>
      <c r="O468" s="30" t="s">
        <v>2708</v>
      </c>
      <c r="P468" s="217" t="s">
        <v>1562</v>
      </c>
      <c r="Q468" s="211" t="s">
        <v>3255</v>
      </c>
      <c r="R468" s="217" t="s">
        <v>655</v>
      </c>
      <c r="S468" s="219">
        <v>69</v>
      </c>
      <c r="T468" s="219">
        <v>75</v>
      </c>
      <c r="U468" s="219">
        <v>18</v>
      </c>
      <c r="V468" s="219">
        <v>36</v>
      </c>
      <c r="W468" s="219">
        <v>54</v>
      </c>
      <c r="X468" s="219">
        <v>75</v>
      </c>
      <c r="Y468" s="215">
        <v>1294261551</v>
      </c>
      <c r="Z468" s="225">
        <v>319998880</v>
      </c>
      <c r="AA468" s="225">
        <v>318360113</v>
      </c>
      <c r="AB468" s="225">
        <v>325000000</v>
      </c>
      <c r="AC468" s="225">
        <v>330902558</v>
      </c>
    </row>
    <row r="469" spans="9:29" ht="67.5" x14ac:dyDescent="0.2">
      <c r="I469" s="211" t="s">
        <v>594</v>
      </c>
      <c r="J469" s="211" t="s">
        <v>595</v>
      </c>
      <c r="K469" s="216" t="s">
        <v>2850</v>
      </c>
      <c r="L469" s="20" t="s">
        <v>2395</v>
      </c>
      <c r="M469" s="218">
        <v>2.4691358024691357</v>
      </c>
      <c r="N469" s="211" t="s">
        <v>2709</v>
      </c>
      <c r="O469" s="30" t="s">
        <v>2710</v>
      </c>
      <c r="P469" s="217" t="s">
        <v>1562</v>
      </c>
      <c r="Q469" s="211" t="s">
        <v>3255</v>
      </c>
      <c r="R469" s="217" t="s">
        <v>655</v>
      </c>
      <c r="S469" s="219">
        <v>79</v>
      </c>
      <c r="T469" s="219">
        <v>90</v>
      </c>
      <c r="U469" s="219">
        <v>23</v>
      </c>
      <c r="V469" s="219">
        <v>46</v>
      </c>
      <c r="W469" s="219">
        <v>69</v>
      </c>
      <c r="X469" s="219">
        <v>90</v>
      </c>
      <c r="Y469" s="215">
        <v>1033000000</v>
      </c>
      <c r="Z469" s="225">
        <v>253000000</v>
      </c>
      <c r="AA469" s="225">
        <v>255000000</v>
      </c>
      <c r="AB469" s="225">
        <v>260000000</v>
      </c>
      <c r="AC469" s="225">
        <v>265000000</v>
      </c>
    </row>
    <row r="470" spans="9:29" ht="54" x14ac:dyDescent="0.2">
      <c r="I470" s="211" t="s">
        <v>596</v>
      </c>
      <c r="J470" s="211" t="s">
        <v>597</v>
      </c>
      <c r="K470" s="216" t="s">
        <v>2850</v>
      </c>
      <c r="L470" s="20" t="s">
        <v>2395</v>
      </c>
      <c r="M470" s="218">
        <v>3.0389363722697063</v>
      </c>
      <c r="N470" s="211" t="s">
        <v>2711</v>
      </c>
      <c r="O470" s="30" t="s">
        <v>2712</v>
      </c>
      <c r="P470" s="217" t="s">
        <v>1562</v>
      </c>
      <c r="Q470" s="211" t="s">
        <v>3255</v>
      </c>
      <c r="R470" s="217" t="s">
        <v>655</v>
      </c>
      <c r="S470" s="219">
        <v>0</v>
      </c>
      <c r="T470" s="219">
        <v>2</v>
      </c>
      <c r="U470" s="219">
        <v>1</v>
      </c>
      <c r="V470" s="219">
        <v>2</v>
      </c>
      <c r="W470" s="219">
        <v>2</v>
      </c>
      <c r="X470" s="219">
        <v>2</v>
      </c>
      <c r="Y470" s="215">
        <v>45000000</v>
      </c>
      <c r="Z470" s="225">
        <v>0</v>
      </c>
      <c r="AA470" s="225">
        <v>10000000</v>
      </c>
      <c r="AB470" s="225">
        <v>15000000</v>
      </c>
      <c r="AC470" s="225">
        <v>20000000</v>
      </c>
    </row>
    <row r="471" spans="9:29" ht="94.5" x14ac:dyDescent="0.2">
      <c r="I471" s="211" t="s">
        <v>598</v>
      </c>
      <c r="J471" s="211" t="s">
        <v>599</v>
      </c>
      <c r="K471" s="216" t="s">
        <v>2850</v>
      </c>
      <c r="L471" s="20" t="s">
        <v>2395</v>
      </c>
      <c r="M471" s="218">
        <v>3.0389363722697054</v>
      </c>
      <c r="N471" s="211" t="s">
        <v>2713</v>
      </c>
      <c r="O471" s="30" t="s">
        <v>2714</v>
      </c>
      <c r="P471" s="217" t="s">
        <v>1562</v>
      </c>
      <c r="Q471" s="211" t="s">
        <v>3256</v>
      </c>
      <c r="R471" s="217" t="s">
        <v>655</v>
      </c>
      <c r="S471" s="219">
        <v>0</v>
      </c>
      <c r="T471" s="219">
        <v>1</v>
      </c>
      <c r="U471" s="219">
        <v>0</v>
      </c>
      <c r="V471" s="219">
        <v>1</v>
      </c>
      <c r="W471" s="219">
        <v>1</v>
      </c>
      <c r="X471" s="219">
        <v>1</v>
      </c>
      <c r="Y471" s="215">
        <v>1782258571</v>
      </c>
      <c r="Z471" s="225">
        <v>426008000</v>
      </c>
      <c r="AA471" s="225">
        <v>438788240</v>
      </c>
      <c r="AB471" s="225">
        <v>451951887</v>
      </c>
      <c r="AC471" s="225">
        <v>465510444</v>
      </c>
    </row>
    <row r="472" spans="9:29" ht="40.5" x14ac:dyDescent="0.2">
      <c r="I472" s="211" t="s">
        <v>600</v>
      </c>
      <c r="J472" s="211" t="s">
        <v>601</v>
      </c>
      <c r="K472" s="216" t="s">
        <v>2855</v>
      </c>
      <c r="L472" s="20" t="s">
        <v>2395</v>
      </c>
      <c r="M472" s="218">
        <v>3.9886039886039883</v>
      </c>
      <c r="N472" s="211" t="s">
        <v>2715</v>
      </c>
      <c r="O472" s="30" t="s">
        <v>2716</v>
      </c>
      <c r="P472" s="217" t="s">
        <v>2281</v>
      </c>
      <c r="Q472" s="211" t="s">
        <v>3256</v>
      </c>
      <c r="R472" s="217" t="s">
        <v>655</v>
      </c>
      <c r="S472" s="219">
        <v>73</v>
      </c>
      <c r="T472" s="219">
        <v>60</v>
      </c>
      <c r="U472" s="219">
        <v>60</v>
      </c>
      <c r="V472" s="219">
        <v>60</v>
      </c>
      <c r="W472" s="219">
        <v>60</v>
      </c>
      <c r="X472" s="219">
        <v>60</v>
      </c>
      <c r="Y472" s="215">
        <v>2628486612.5999999</v>
      </c>
      <c r="Z472" s="225">
        <v>628279388</v>
      </c>
      <c r="AA472" s="225">
        <v>647127770.10000002</v>
      </c>
      <c r="AB472" s="225">
        <v>666541603.20000005</v>
      </c>
      <c r="AC472" s="225">
        <v>686537851.29999995</v>
      </c>
    </row>
    <row r="473" spans="9:29" ht="54" x14ac:dyDescent="0.2">
      <c r="I473" s="211" t="s">
        <v>602</v>
      </c>
      <c r="J473" s="211" t="s">
        <v>603</v>
      </c>
      <c r="K473" s="216" t="s">
        <v>2855</v>
      </c>
      <c r="L473" s="20" t="s">
        <v>2395</v>
      </c>
      <c r="M473" s="218">
        <v>3.133903133903134</v>
      </c>
      <c r="N473" s="211" t="s">
        <v>2717</v>
      </c>
      <c r="O473" s="30" t="s">
        <v>2718</v>
      </c>
      <c r="P473" s="217" t="s">
        <v>2281</v>
      </c>
      <c r="Q473" s="211" t="s">
        <v>3256</v>
      </c>
      <c r="R473" s="217" t="s">
        <v>655</v>
      </c>
      <c r="S473" s="219">
        <v>108</v>
      </c>
      <c r="T473" s="219">
        <v>100</v>
      </c>
      <c r="U473" s="219">
        <v>100</v>
      </c>
      <c r="V473" s="219">
        <v>100</v>
      </c>
      <c r="W473" s="219">
        <v>100</v>
      </c>
      <c r="X473" s="219">
        <v>100</v>
      </c>
      <c r="Y473" s="215">
        <v>1604003805.3</v>
      </c>
      <c r="Z473" s="225">
        <v>383400290</v>
      </c>
      <c r="AA473" s="225">
        <v>394902298.80000001</v>
      </c>
      <c r="AB473" s="225">
        <v>406749367.69999999</v>
      </c>
      <c r="AC473" s="225">
        <v>418951848.80000001</v>
      </c>
    </row>
    <row r="474" spans="9:29" ht="27" x14ac:dyDescent="0.2">
      <c r="I474" s="211" t="s">
        <v>604</v>
      </c>
      <c r="J474" s="211" t="s">
        <v>605</v>
      </c>
      <c r="K474" s="216" t="s">
        <v>2855</v>
      </c>
      <c r="L474" s="20" t="s">
        <v>2395</v>
      </c>
      <c r="M474" s="218">
        <v>4.8433048433048427</v>
      </c>
      <c r="N474" s="211" t="s">
        <v>2719</v>
      </c>
      <c r="O474" s="30" t="s">
        <v>2720</v>
      </c>
      <c r="P474" s="217" t="s">
        <v>2281</v>
      </c>
      <c r="Q474" s="211" t="s">
        <v>3256</v>
      </c>
      <c r="R474" s="217" t="s">
        <v>655</v>
      </c>
      <c r="S474" s="219">
        <v>109</v>
      </c>
      <c r="T474" s="219">
        <v>100</v>
      </c>
      <c r="U474" s="219">
        <v>100</v>
      </c>
      <c r="V474" s="219">
        <v>100</v>
      </c>
      <c r="W474" s="219">
        <v>100</v>
      </c>
      <c r="X474" s="219">
        <v>100</v>
      </c>
      <c r="Y474" s="215">
        <v>660275187.10000002</v>
      </c>
      <c r="Z474" s="225">
        <v>157823627</v>
      </c>
      <c r="AA474" s="225">
        <v>162558335.80000001</v>
      </c>
      <c r="AB474" s="225">
        <v>167435085.90000001</v>
      </c>
      <c r="AC474" s="225">
        <v>172458138.40000001</v>
      </c>
    </row>
    <row r="475" spans="9:29" ht="27" x14ac:dyDescent="0.2">
      <c r="I475" s="211" t="s">
        <v>606</v>
      </c>
      <c r="J475" s="211" t="s">
        <v>607</v>
      </c>
      <c r="K475" s="216" t="s">
        <v>2855</v>
      </c>
      <c r="L475" s="20" t="s">
        <v>2395</v>
      </c>
      <c r="M475" s="218">
        <v>4.083570750237417</v>
      </c>
      <c r="N475" s="211" t="s">
        <v>2721</v>
      </c>
      <c r="O475" s="30" t="s">
        <v>2722</v>
      </c>
      <c r="P475" s="217" t="s">
        <v>2281</v>
      </c>
      <c r="Q475" s="211" t="s">
        <v>3256</v>
      </c>
      <c r="R475" s="217" t="s">
        <v>655</v>
      </c>
      <c r="S475" s="219">
        <v>44</v>
      </c>
      <c r="T475" s="219">
        <v>50</v>
      </c>
      <c r="U475" s="219">
        <v>50</v>
      </c>
      <c r="V475" s="219">
        <v>50</v>
      </c>
      <c r="W475" s="219">
        <v>50</v>
      </c>
      <c r="X475" s="219">
        <v>50</v>
      </c>
      <c r="Y475" s="215">
        <v>383730895.5</v>
      </c>
      <c r="Z475" s="225">
        <v>91722779</v>
      </c>
      <c r="AA475" s="225">
        <v>94471462.609999999</v>
      </c>
      <c r="AB475" s="225">
        <v>97308696.489999995</v>
      </c>
      <c r="AC475" s="225">
        <v>100227957.40000001</v>
      </c>
    </row>
    <row r="476" spans="9:29" ht="27" x14ac:dyDescent="0.2">
      <c r="I476" s="211" t="s">
        <v>608</v>
      </c>
      <c r="J476" s="211" t="s">
        <v>609</v>
      </c>
      <c r="K476" s="216" t="s">
        <v>2855</v>
      </c>
      <c r="L476" s="20" t="s">
        <v>2395</v>
      </c>
      <c r="M476" s="218">
        <v>4.083570750237417</v>
      </c>
      <c r="N476" s="211" t="s">
        <v>2723</v>
      </c>
      <c r="O476" s="30" t="s">
        <v>2724</v>
      </c>
      <c r="P476" s="217" t="s">
        <v>2281</v>
      </c>
      <c r="Q476" s="211" t="s">
        <v>3255</v>
      </c>
      <c r="R476" s="217" t="s">
        <v>655</v>
      </c>
      <c r="S476" s="219">
        <v>2</v>
      </c>
      <c r="T476" s="219">
        <v>2</v>
      </c>
      <c r="U476" s="219">
        <v>1</v>
      </c>
      <c r="V476" s="219">
        <v>1</v>
      </c>
      <c r="W476" s="219">
        <v>2</v>
      </c>
      <c r="X476" s="219">
        <v>2</v>
      </c>
      <c r="Y476" s="215">
        <v>147386812.34</v>
      </c>
      <c r="Z476" s="225">
        <v>72604341</v>
      </c>
      <c r="AA476" s="225">
        <v>0</v>
      </c>
      <c r="AB476" s="225">
        <v>74782471.340000004</v>
      </c>
      <c r="AC476" s="225">
        <v>0</v>
      </c>
    </row>
    <row r="477" spans="9:29" ht="40.5" x14ac:dyDescent="0.2">
      <c r="I477" s="211" t="s">
        <v>610</v>
      </c>
      <c r="J477" s="211" t="s">
        <v>611</v>
      </c>
      <c r="K477" s="216" t="s">
        <v>2855</v>
      </c>
      <c r="L477" s="20" t="s">
        <v>2395</v>
      </c>
      <c r="M477" s="218">
        <v>4.083570750237417</v>
      </c>
      <c r="N477" s="211" t="s">
        <v>2725</v>
      </c>
      <c r="O477" s="30" t="s">
        <v>2788</v>
      </c>
      <c r="P477" s="217" t="s">
        <v>2281</v>
      </c>
      <c r="Q477" s="211" t="s">
        <v>3256</v>
      </c>
      <c r="R477" s="217" t="s">
        <v>655</v>
      </c>
      <c r="S477" s="219">
        <v>8</v>
      </c>
      <c r="T477" s="219">
        <v>10</v>
      </c>
      <c r="U477" s="219">
        <v>10</v>
      </c>
      <c r="V477" s="219">
        <v>10</v>
      </c>
      <c r="W477" s="219">
        <v>10</v>
      </c>
      <c r="X477" s="219">
        <v>10</v>
      </c>
      <c r="Y477" s="215">
        <v>64419153.170000002</v>
      </c>
      <c r="Z477" s="225">
        <v>15397920</v>
      </c>
      <c r="AA477" s="225">
        <v>15859857.380000001</v>
      </c>
      <c r="AB477" s="225">
        <v>16335653.1</v>
      </c>
      <c r="AC477" s="225">
        <v>16825722.690000001</v>
      </c>
    </row>
    <row r="478" spans="9:29" ht="67.5" x14ac:dyDescent="0.2">
      <c r="I478" s="211" t="s">
        <v>612</v>
      </c>
      <c r="J478" s="211" t="s">
        <v>613</v>
      </c>
      <c r="K478" s="216" t="s">
        <v>2861</v>
      </c>
      <c r="L478" s="20" t="s">
        <v>2396</v>
      </c>
      <c r="M478" s="218">
        <v>4.083570750237417</v>
      </c>
      <c r="N478" s="211" t="s">
        <v>2789</v>
      </c>
      <c r="O478" s="30" t="s">
        <v>2790</v>
      </c>
      <c r="P478" s="217" t="s">
        <v>1562</v>
      </c>
      <c r="Q478" s="211" t="s">
        <v>3255</v>
      </c>
      <c r="R478" s="217" t="s">
        <v>2257</v>
      </c>
      <c r="S478" s="219" t="s">
        <v>3325</v>
      </c>
      <c r="T478" s="219">
        <v>8</v>
      </c>
      <c r="U478" s="219">
        <v>0</v>
      </c>
      <c r="V478" s="219">
        <v>2</v>
      </c>
      <c r="W478" s="219">
        <v>3</v>
      </c>
      <c r="X478" s="219">
        <v>3</v>
      </c>
      <c r="Y478" s="215">
        <v>40000000</v>
      </c>
      <c r="Z478" s="225">
        <v>0</v>
      </c>
      <c r="AA478" s="225">
        <v>12500000</v>
      </c>
      <c r="AB478" s="225">
        <v>15000000</v>
      </c>
      <c r="AC478" s="225">
        <v>12500000</v>
      </c>
    </row>
    <row r="479" spans="9:29" ht="114.75" x14ac:dyDescent="0.2">
      <c r="I479" s="211" t="s">
        <v>614</v>
      </c>
      <c r="J479" s="211" t="s">
        <v>615</v>
      </c>
      <c r="K479" s="216" t="s">
        <v>2861</v>
      </c>
      <c r="L479" s="20" t="s">
        <v>2396</v>
      </c>
      <c r="M479" s="218">
        <v>4.083570750237417</v>
      </c>
      <c r="N479" s="211" t="s">
        <v>2791</v>
      </c>
      <c r="O479" s="30" t="s">
        <v>2792</v>
      </c>
      <c r="P479" s="217" t="s">
        <v>1562</v>
      </c>
      <c r="Q479" s="211" t="s">
        <v>3255</v>
      </c>
      <c r="R479" s="217" t="s">
        <v>2257</v>
      </c>
      <c r="S479" s="219" t="s">
        <v>3326</v>
      </c>
      <c r="T479" s="219">
        <v>42</v>
      </c>
      <c r="U479" s="219">
        <v>16</v>
      </c>
      <c r="V479" s="219">
        <v>16</v>
      </c>
      <c r="W479" s="219">
        <v>10</v>
      </c>
      <c r="X479" s="219">
        <v>0</v>
      </c>
      <c r="Y479" s="215">
        <v>4500000</v>
      </c>
      <c r="Z479" s="225">
        <v>1500000</v>
      </c>
      <c r="AA479" s="225">
        <v>1250000</v>
      </c>
      <c r="AB479" s="225">
        <v>1750000</v>
      </c>
      <c r="AC479" s="225">
        <v>0</v>
      </c>
    </row>
    <row r="480" spans="9:29" ht="135" x14ac:dyDescent="0.2">
      <c r="I480" s="211" t="s">
        <v>616</v>
      </c>
      <c r="J480" s="211" t="s">
        <v>617</v>
      </c>
      <c r="K480" s="216" t="s">
        <v>2861</v>
      </c>
      <c r="L480" s="20" t="s">
        <v>2396</v>
      </c>
      <c r="M480" s="218">
        <v>4.083570750237417</v>
      </c>
      <c r="N480" s="211" t="s">
        <v>2793</v>
      </c>
      <c r="O480" s="30" t="s">
        <v>2794</v>
      </c>
      <c r="P480" s="217" t="s">
        <v>2795</v>
      </c>
      <c r="Q480" s="211" t="s">
        <v>3255</v>
      </c>
      <c r="R480" s="217" t="s">
        <v>2257</v>
      </c>
      <c r="S480" s="219">
        <v>15</v>
      </c>
      <c r="T480" s="219">
        <v>10</v>
      </c>
      <c r="U480" s="219">
        <v>5</v>
      </c>
      <c r="V480" s="219">
        <v>5</v>
      </c>
      <c r="W480" s="219">
        <v>0</v>
      </c>
      <c r="X480" s="219">
        <v>0</v>
      </c>
      <c r="Y480" s="215">
        <v>13000000</v>
      </c>
      <c r="Z480" s="225">
        <v>6500000</v>
      </c>
      <c r="AA480" s="225">
        <v>6500000</v>
      </c>
      <c r="AB480" s="225">
        <v>0</v>
      </c>
      <c r="AC480" s="225">
        <v>0</v>
      </c>
    </row>
    <row r="481" spans="9:29" ht="191.25" x14ac:dyDescent="0.2">
      <c r="I481" s="211" t="s">
        <v>618</v>
      </c>
      <c r="J481" s="211" t="s">
        <v>619</v>
      </c>
      <c r="K481" s="216" t="s">
        <v>2861</v>
      </c>
      <c r="L481" s="20" t="s">
        <v>2396</v>
      </c>
      <c r="M481" s="218">
        <v>4.7483380816714158</v>
      </c>
      <c r="N481" s="211" t="s">
        <v>2796</v>
      </c>
      <c r="O481" s="30" t="s">
        <v>2797</v>
      </c>
      <c r="P481" s="217" t="s">
        <v>1562</v>
      </c>
      <c r="Q481" s="211" t="s">
        <v>3256</v>
      </c>
      <c r="R481" s="217" t="s">
        <v>2257</v>
      </c>
      <c r="S481" s="219">
        <v>42</v>
      </c>
      <c r="T481" s="219">
        <v>42</v>
      </c>
      <c r="U481" s="219">
        <v>42</v>
      </c>
      <c r="V481" s="219">
        <v>42</v>
      </c>
      <c r="W481" s="219">
        <v>42</v>
      </c>
      <c r="X481" s="219">
        <v>42</v>
      </c>
      <c r="Y481" s="215">
        <v>1211000000</v>
      </c>
      <c r="Z481" s="225">
        <v>277000000</v>
      </c>
      <c r="AA481" s="225">
        <v>292500000</v>
      </c>
      <c r="AB481" s="225">
        <v>306500000</v>
      </c>
      <c r="AC481" s="225">
        <v>335000000</v>
      </c>
    </row>
    <row r="482" spans="9:29" ht="148.5" x14ac:dyDescent="0.2">
      <c r="I482" s="211" t="s">
        <v>620</v>
      </c>
      <c r="J482" s="211" t="s">
        <v>621</v>
      </c>
      <c r="K482" s="216" t="s">
        <v>2861</v>
      </c>
      <c r="L482" s="20" t="s">
        <v>2397</v>
      </c>
      <c r="M482" s="218">
        <v>3.6087369420702746</v>
      </c>
      <c r="N482" s="211" t="s">
        <v>2798</v>
      </c>
      <c r="O482" s="30" t="s">
        <v>2799</v>
      </c>
      <c r="P482" s="217" t="s">
        <v>1562</v>
      </c>
      <c r="Q482" s="211" t="s">
        <v>3256</v>
      </c>
      <c r="R482" s="217" t="s">
        <v>2257</v>
      </c>
      <c r="S482" s="219">
        <v>35</v>
      </c>
      <c r="T482" s="219">
        <v>35</v>
      </c>
      <c r="U482" s="219">
        <v>35</v>
      </c>
      <c r="V482" s="219">
        <v>35</v>
      </c>
      <c r="W482" s="219">
        <v>35</v>
      </c>
      <c r="X482" s="219">
        <v>35</v>
      </c>
      <c r="Y482" s="215">
        <v>3551</v>
      </c>
      <c r="Z482" s="225">
        <v>3551</v>
      </c>
      <c r="AA482" s="225"/>
      <c r="AB482" s="225"/>
      <c r="AC482" s="225"/>
    </row>
    <row r="483" spans="9:29" ht="148.5" x14ac:dyDescent="0.2">
      <c r="I483" s="211" t="s">
        <v>622</v>
      </c>
      <c r="J483" s="211" t="s">
        <v>623</v>
      </c>
      <c r="K483" s="216" t="s">
        <v>2861</v>
      </c>
      <c r="L483" s="20" t="s">
        <v>2397</v>
      </c>
      <c r="M483" s="218">
        <v>5.2231718898385564</v>
      </c>
      <c r="N483" s="211" t="s">
        <v>2800</v>
      </c>
      <c r="O483" s="30" t="s">
        <v>2801</v>
      </c>
      <c r="P483" s="217" t="s">
        <v>1562</v>
      </c>
      <c r="Q483" s="211" t="s">
        <v>3255</v>
      </c>
      <c r="R483" s="217" t="s">
        <v>2267</v>
      </c>
      <c r="S483" s="219">
        <v>0</v>
      </c>
      <c r="T483" s="219">
        <v>100</v>
      </c>
      <c r="U483" s="219">
        <v>25</v>
      </c>
      <c r="V483" s="219">
        <v>50</v>
      </c>
      <c r="W483" s="219">
        <v>75</v>
      </c>
      <c r="X483" s="219">
        <v>100</v>
      </c>
      <c r="Y483" s="215">
        <v>9000000</v>
      </c>
      <c r="Z483" s="225">
        <v>0</v>
      </c>
      <c r="AA483" s="225">
        <v>6000000</v>
      </c>
      <c r="AB483" s="225">
        <v>3000000</v>
      </c>
      <c r="AC483" s="225">
        <v>0</v>
      </c>
    </row>
    <row r="484" spans="9:29" ht="135" x14ac:dyDescent="0.2">
      <c r="I484" s="211" t="s">
        <v>624</v>
      </c>
      <c r="J484" s="211" t="s">
        <v>625</v>
      </c>
      <c r="K484" s="216" t="s">
        <v>2861</v>
      </c>
      <c r="L484" s="20" t="s">
        <v>2397</v>
      </c>
      <c r="M484" s="218">
        <v>3.7037037037037037</v>
      </c>
      <c r="N484" s="211" t="s">
        <v>2802</v>
      </c>
      <c r="O484" s="30" t="s">
        <v>2803</v>
      </c>
      <c r="P484" s="217" t="s">
        <v>1562</v>
      </c>
      <c r="Q484" s="211" t="s">
        <v>3255</v>
      </c>
      <c r="R484" s="217" t="s">
        <v>2257</v>
      </c>
      <c r="S484" s="219">
        <v>0</v>
      </c>
      <c r="T484" s="219">
        <v>100</v>
      </c>
      <c r="U484" s="219"/>
      <c r="V484" s="219"/>
      <c r="W484" s="219"/>
      <c r="X484" s="219"/>
      <c r="Y484" s="215">
        <v>20000000</v>
      </c>
      <c r="Z484" s="225">
        <v>0</v>
      </c>
      <c r="AA484" s="225">
        <v>15000000</v>
      </c>
      <c r="AB484" s="225">
        <v>5000000</v>
      </c>
      <c r="AC484" s="225">
        <v>0</v>
      </c>
    </row>
    <row r="485" spans="9:29" ht="81" x14ac:dyDescent="0.2">
      <c r="I485" s="211" t="s">
        <v>626</v>
      </c>
      <c r="J485" s="211" t="s">
        <v>627</v>
      </c>
      <c r="K485" s="216" t="s">
        <v>2853</v>
      </c>
      <c r="L485" s="20" t="s">
        <v>2398</v>
      </c>
      <c r="M485" s="218">
        <v>5.6030389363722701</v>
      </c>
      <c r="N485" s="211" t="s">
        <v>2804</v>
      </c>
      <c r="O485" s="30" t="s">
        <v>2805</v>
      </c>
      <c r="P485" s="217" t="s">
        <v>1562</v>
      </c>
      <c r="Q485" s="211" t="s">
        <v>3255</v>
      </c>
      <c r="R485" s="217" t="s">
        <v>2267</v>
      </c>
      <c r="S485" s="219">
        <v>22</v>
      </c>
      <c r="T485" s="219">
        <v>25</v>
      </c>
      <c r="U485" s="219">
        <v>6</v>
      </c>
      <c r="V485" s="219">
        <v>12</v>
      </c>
      <c r="W485" s="219">
        <v>19</v>
      </c>
      <c r="X485" s="219">
        <v>25</v>
      </c>
      <c r="Y485" s="215">
        <v>6863539342</v>
      </c>
      <c r="Z485" s="225">
        <v>1394145769</v>
      </c>
      <c r="AA485" s="225">
        <v>1531470229</v>
      </c>
      <c r="AB485" s="225">
        <v>1769299301</v>
      </c>
      <c r="AC485" s="225">
        <v>2168624043</v>
      </c>
    </row>
    <row r="486" spans="9:29" ht="54" x14ac:dyDescent="0.2">
      <c r="I486" s="211" t="s">
        <v>628</v>
      </c>
      <c r="J486" s="211" t="s">
        <v>629</v>
      </c>
      <c r="K486" s="216" t="s">
        <v>2853</v>
      </c>
      <c r="L486" s="20" t="s">
        <v>2398</v>
      </c>
      <c r="M486" s="218">
        <v>3.7037037037037033</v>
      </c>
      <c r="N486" s="211" t="s">
        <v>2806</v>
      </c>
      <c r="O486" s="30" t="s">
        <v>2807</v>
      </c>
      <c r="P486" s="217" t="s">
        <v>1562</v>
      </c>
      <c r="Q486" s="211" t="s">
        <v>3255</v>
      </c>
      <c r="R486" s="217" t="s">
        <v>2267</v>
      </c>
      <c r="S486" s="219">
        <v>60000</v>
      </c>
      <c r="T486" s="219">
        <v>250000</v>
      </c>
      <c r="U486" s="219">
        <v>60000</v>
      </c>
      <c r="V486" s="219">
        <v>120000</v>
      </c>
      <c r="W486" s="219">
        <v>180000</v>
      </c>
      <c r="X486" s="219">
        <v>250000</v>
      </c>
      <c r="Y486" s="215">
        <v>2000000000</v>
      </c>
      <c r="Z486" s="225">
        <v>500000000</v>
      </c>
      <c r="AA486" s="225">
        <v>500000000</v>
      </c>
      <c r="AB486" s="225">
        <v>500000000</v>
      </c>
      <c r="AC486" s="225">
        <v>500000000</v>
      </c>
    </row>
    <row r="487" spans="9:29" ht="81" x14ac:dyDescent="0.2">
      <c r="I487" s="211" t="s">
        <v>630</v>
      </c>
      <c r="J487" s="211" t="s">
        <v>1476</v>
      </c>
      <c r="K487" s="216" t="s">
        <v>2853</v>
      </c>
      <c r="L487" s="20" t="s">
        <v>2398</v>
      </c>
      <c r="M487" s="218">
        <v>6.1253561253561255</v>
      </c>
      <c r="N487" s="211" t="s">
        <v>2808</v>
      </c>
      <c r="O487" s="30" t="s">
        <v>2809</v>
      </c>
      <c r="P487" s="217" t="s">
        <v>1562</v>
      </c>
      <c r="Q487" s="211" t="s">
        <v>3255</v>
      </c>
      <c r="R487" s="217" t="s">
        <v>2267</v>
      </c>
      <c r="S487" s="219">
        <v>22</v>
      </c>
      <c r="T487" s="219">
        <v>320</v>
      </c>
      <c r="U487" s="219">
        <v>80</v>
      </c>
      <c r="V487" s="219">
        <v>160</v>
      </c>
      <c r="W487" s="219">
        <v>240</v>
      </c>
      <c r="X487" s="219">
        <v>320</v>
      </c>
      <c r="Y487" s="215">
        <v>0</v>
      </c>
      <c r="Z487" s="225">
        <v>0</v>
      </c>
      <c r="AA487" s="225">
        <v>0</v>
      </c>
      <c r="AB487" s="225">
        <v>0</v>
      </c>
      <c r="AC487" s="225">
        <v>0</v>
      </c>
    </row>
    <row r="488" spans="9:29" ht="67.5" x14ac:dyDescent="0.2">
      <c r="I488" s="211" t="s">
        <v>1477</v>
      </c>
      <c r="J488" s="211" t="s">
        <v>1478</v>
      </c>
      <c r="K488" s="216" t="s">
        <v>1993</v>
      </c>
      <c r="L488" s="20" t="s">
        <v>2399</v>
      </c>
      <c r="M488" s="218">
        <v>21.428571428571431</v>
      </c>
      <c r="N488" s="211" t="s">
        <v>2103</v>
      </c>
      <c r="O488" s="30" t="s">
        <v>2104</v>
      </c>
      <c r="P488" s="217" t="s">
        <v>1549</v>
      </c>
      <c r="Q488" s="211" t="s">
        <v>3255</v>
      </c>
      <c r="R488" s="217" t="s">
        <v>655</v>
      </c>
      <c r="S488" s="219">
        <v>2.3255813953488372E-2</v>
      </c>
      <c r="T488" s="219">
        <v>1</v>
      </c>
      <c r="U488" s="219">
        <v>7.0000000000000007E-2</v>
      </c>
      <c r="V488" s="219">
        <v>0.35</v>
      </c>
      <c r="W488" s="219">
        <v>0.7</v>
      </c>
      <c r="X488" s="219">
        <v>1</v>
      </c>
      <c r="Y488" s="215">
        <v>3204658282</v>
      </c>
      <c r="Z488" s="225">
        <v>766000000</v>
      </c>
      <c r="AA488" s="225">
        <v>788980000</v>
      </c>
      <c r="AB488" s="225">
        <v>812649400</v>
      </c>
      <c r="AC488" s="225">
        <v>837028882</v>
      </c>
    </row>
    <row r="489" spans="9:29" ht="108" x14ac:dyDescent="0.2">
      <c r="I489" s="211" t="s">
        <v>1479</v>
      </c>
      <c r="J489" s="211" t="s">
        <v>1480</v>
      </c>
      <c r="K489" s="216" t="s">
        <v>1992</v>
      </c>
      <c r="L489" s="20" t="s">
        <v>2400</v>
      </c>
      <c r="M489" s="218">
        <v>5.9523809523809526</v>
      </c>
      <c r="N489" s="211" t="s">
        <v>2810</v>
      </c>
      <c r="O489" s="30" t="s">
        <v>2811</v>
      </c>
      <c r="P489" s="217" t="s">
        <v>1547</v>
      </c>
      <c r="Q489" s="211" t="s">
        <v>3256</v>
      </c>
      <c r="R489" s="217" t="s">
        <v>1553</v>
      </c>
      <c r="S489" s="219">
        <v>0</v>
      </c>
      <c r="T489" s="219">
        <v>1</v>
      </c>
      <c r="U489" s="219">
        <v>1</v>
      </c>
      <c r="V489" s="219">
        <v>0</v>
      </c>
      <c r="W489" s="219">
        <v>0</v>
      </c>
      <c r="X489" s="219">
        <v>0</v>
      </c>
      <c r="Y489" s="215">
        <v>80000000</v>
      </c>
      <c r="Z489" s="225">
        <v>80000000</v>
      </c>
      <c r="AA489" s="225">
        <v>0</v>
      </c>
      <c r="AB489" s="225">
        <v>0</v>
      </c>
      <c r="AC489" s="225">
        <v>0</v>
      </c>
    </row>
    <row r="490" spans="9:29" ht="67.5" x14ac:dyDescent="0.2">
      <c r="I490" s="211" t="s">
        <v>1481</v>
      </c>
      <c r="J490" s="211" t="s">
        <v>1482</v>
      </c>
      <c r="K490" s="216" t="s">
        <v>1996</v>
      </c>
      <c r="L490" s="20" t="s">
        <v>2400</v>
      </c>
      <c r="M490" s="218">
        <v>19.642857142857142</v>
      </c>
      <c r="N490" s="211" t="s">
        <v>2812</v>
      </c>
      <c r="O490" s="30" t="s">
        <v>2813</v>
      </c>
      <c r="P490" s="217" t="s">
        <v>1546</v>
      </c>
      <c r="Q490" s="211" t="s">
        <v>3256</v>
      </c>
      <c r="R490" s="217" t="s">
        <v>655</v>
      </c>
      <c r="S490" s="219">
        <v>0</v>
      </c>
      <c r="T490" s="219">
        <v>1</v>
      </c>
      <c r="U490" s="219">
        <v>0</v>
      </c>
      <c r="V490" s="219">
        <v>1</v>
      </c>
      <c r="W490" s="219">
        <v>1</v>
      </c>
      <c r="X490" s="219">
        <v>1</v>
      </c>
      <c r="Y490" s="215">
        <v>170000000</v>
      </c>
      <c r="Z490" s="225">
        <v>50000000</v>
      </c>
      <c r="AA490" s="225">
        <v>80000000</v>
      </c>
      <c r="AB490" s="225">
        <v>20000000</v>
      </c>
      <c r="AC490" s="225">
        <v>20000000</v>
      </c>
    </row>
    <row r="491" spans="9:29" ht="121.5" x14ac:dyDescent="0.2">
      <c r="I491" s="211" t="s">
        <v>1483</v>
      </c>
      <c r="J491" s="211" t="s">
        <v>1484</v>
      </c>
      <c r="K491" s="216" t="s">
        <v>1996</v>
      </c>
      <c r="L491" s="20" t="s">
        <v>2400</v>
      </c>
      <c r="M491" s="218">
        <v>7.1428571428571432</v>
      </c>
      <c r="N491" s="211" t="s">
        <v>2814</v>
      </c>
      <c r="O491" s="30" t="s">
        <v>2815</v>
      </c>
      <c r="P491" s="217" t="s">
        <v>1546</v>
      </c>
      <c r="Q491" s="211" t="s">
        <v>3256</v>
      </c>
      <c r="R491" s="217" t="s">
        <v>655</v>
      </c>
      <c r="S491" s="219">
        <v>0</v>
      </c>
      <c r="T491" s="219">
        <v>1</v>
      </c>
      <c r="U491" s="219">
        <v>0</v>
      </c>
      <c r="V491" s="219">
        <v>1</v>
      </c>
      <c r="W491" s="219">
        <v>1</v>
      </c>
      <c r="X491" s="219">
        <v>1</v>
      </c>
      <c r="Y491" s="215">
        <v>1000000000</v>
      </c>
      <c r="Z491" s="225">
        <v>250000000</v>
      </c>
      <c r="AA491" s="225">
        <v>250000000</v>
      </c>
      <c r="AB491" s="225">
        <v>250000000</v>
      </c>
      <c r="AC491" s="225">
        <v>250000000</v>
      </c>
    </row>
    <row r="492" spans="9:29" ht="67.5" x14ac:dyDescent="0.2">
      <c r="I492" s="211" t="s">
        <v>1485</v>
      </c>
      <c r="J492" s="211" t="s">
        <v>1486</v>
      </c>
      <c r="K492" s="216" t="s">
        <v>1996</v>
      </c>
      <c r="L492" s="20" t="s">
        <v>2400</v>
      </c>
      <c r="M492" s="218">
        <v>18.452380952380953</v>
      </c>
      <c r="N492" s="211" t="s">
        <v>2816</v>
      </c>
      <c r="O492" s="30" t="s">
        <v>2817</v>
      </c>
      <c r="P492" s="217" t="s">
        <v>1546</v>
      </c>
      <c r="Q492" s="211" t="s">
        <v>3256</v>
      </c>
      <c r="R492" s="217" t="s">
        <v>655</v>
      </c>
      <c r="S492" s="219">
        <v>0</v>
      </c>
      <c r="T492" s="219">
        <v>1</v>
      </c>
      <c r="U492" s="219">
        <v>1</v>
      </c>
      <c r="V492" s="219">
        <v>1</v>
      </c>
      <c r="W492" s="219">
        <v>1</v>
      </c>
      <c r="X492" s="219">
        <v>1</v>
      </c>
      <c r="Y492" s="215">
        <v>2108000000</v>
      </c>
      <c r="Z492" s="225">
        <v>1500000000</v>
      </c>
      <c r="AA492" s="225">
        <v>200000000</v>
      </c>
      <c r="AB492" s="225">
        <v>200000000</v>
      </c>
      <c r="AC492" s="225">
        <v>208000000</v>
      </c>
    </row>
    <row r="493" spans="9:29" ht="102" x14ac:dyDescent="0.2">
      <c r="I493" s="211" t="s">
        <v>1487</v>
      </c>
      <c r="J493" s="211" t="s">
        <v>1488</v>
      </c>
      <c r="K493" s="216" t="s">
        <v>1996</v>
      </c>
      <c r="L493" s="20" t="s">
        <v>2400</v>
      </c>
      <c r="M493" s="218">
        <v>16.071428571428573</v>
      </c>
      <c r="N493" s="211" t="s">
        <v>2818</v>
      </c>
      <c r="O493" s="30" t="s">
        <v>2819</v>
      </c>
      <c r="P493" s="217" t="s">
        <v>1546</v>
      </c>
      <c r="Q493" s="211" t="s">
        <v>3256</v>
      </c>
      <c r="R493" s="217" t="s">
        <v>655</v>
      </c>
      <c r="S493" s="219">
        <v>0</v>
      </c>
      <c r="T493" s="219">
        <v>1</v>
      </c>
      <c r="U493" s="219">
        <v>1</v>
      </c>
      <c r="V493" s="219">
        <v>1</v>
      </c>
      <c r="W493" s="219">
        <v>1</v>
      </c>
      <c r="X493" s="219">
        <v>1</v>
      </c>
      <c r="Y493" s="215">
        <v>315000000</v>
      </c>
      <c r="Z493" s="225">
        <v>100000000</v>
      </c>
      <c r="AA493" s="225">
        <v>65000000</v>
      </c>
      <c r="AB493" s="225">
        <v>50000000</v>
      </c>
      <c r="AC493" s="225">
        <v>100000000</v>
      </c>
    </row>
    <row r="494" spans="9:29" ht="81" x14ac:dyDescent="0.2">
      <c r="I494" s="211" t="s">
        <v>1489</v>
      </c>
      <c r="J494" s="211" t="s">
        <v>1490</v>
      </c>
      <c r="K494" s="216" t="s">
        <v>1996</v>
      </c>
      <c r="L494" s="20" t="s">
        <v>2400</v>
      </c>
      <c r="M494" s="218">
        <v>11.30952380952381</v>
      </c>
      <c r="N494" s="211" t="s">
        <v>2820</v>
      </c>
      <c r="O494" s="30" t="s">
        <v>2821</v>
      </c>
      <c r="P494" s="217" t="s">
        <v>1546</v>
      </c>
      <c r="Q494" s="211" t="s">
        <v>3256</v>
      </c>
      <c r="R494" s="217" t="s">
        <v>655</v>
      </c>
      <c r="S494" s="219">
        <v>0</v>
      </c>
      <c r="T494" s="219">
        <v>1</v>
      </c>
      <c r="U494" s="219">
        <v>0</v>
      </c>
      <c r="V494" s="219">
        <v>0</v>
      </c>
      <c r="W494" s="219">
        <v>1</v>
      </c>
      <c r="X494" s="219">
        <v>1</v>
      </c>
      <c r="Y494" s="215">
        <v>400000000</v>
      </c>
      <c r="Z494" s="225">
        <v>0</v>
      </c>
      <c r="AA494" s="225">
        <v>0</v>
      </c>
      <c r="AB494" s="225">
        <v>200000000</v>
      </c>
      <c r="AC494" s="225">
        <v>200000000</v>
      </c>
    </row>
    <row r="495" spans="9:29" ht="81" x14ac:dyDescent="0.2">
      <c r="I495" s="211" t="s">
        <v>1491</v>
      </c>
      <c r="J495" s="211" t="s">
        <v>1492</v>
      </c>
      <c r="K495" s="216" t="s">
        <v>2854</v>
      </c>
      <c r="L495" s="20" t="s">
        <v>2401</v>
      </c>
      <c r="M495" s="218">
        <v>7.4074074074074074</v>
      </c>
      <c r="N495" s="211" t="s">
        <v>2822</v>
      </c>
      <c r="O495" s="30" t="s">
        <v>2823</v>
      </c>
      <c r="P495" s="217" t="s">
        <v>1550</v>
      </c>
      <c r="Q495" s="211" t="s">
        <v>3256</v>
      </c>
      <c r="R495" s="217" t="s">
        <v>655</v>
      </c>
      <c r="S495" s="219">
        <v>2</v>
      </c>
      <c r="T495" s="219">
        <v>27</v>
      </c>
      <c r="U495" s="219">
        <v>8</v>
      </c>
      <c r="V495" s="219">
        <v>6</v>
      </c>
      <c r="W495" s="219">
        <v>9</v>
      </c>
      <c r="X495" s="219">
        <v>4</v>
      </c>
      <c r="Y495" s="215">
        <v>7305532166.4040003</v>
      </c>
      <c r="Z495" s="225">
        <v>2308769162.5</v>
      </c>
      <c r="AA495" s="225">
        <v>1846469440</v>
      </c>
      <c r="AB495" s="225">
        <v>1510928217.5999999</v>
      </c>
      <c r="AC495" s="225">
        <v>1639365346.3039999</v>
      </c>
    </row>
    <row r="496" spans="9:29" ht="94.5" x14ac:dyDescent="0.2">
      <c r="I496" s="211" t="s">
        <v>1493</v>
      </c>
      <c r="J496" s="211" t="s">
        <v>1494</v>
      </c>
      <c r="K496" s="216" t="s">
        <v>2854</v>
      </c>
      <c r="L496" s="20" t="s">
        <v>2401</v>
      </c>
      <c r="M496" s="218">
        <v>8.148148148148147</v>
      </c>
      <c r="N496" s="211" t="s">
        <v>2824</v>
      </c>
      <c r="O496" s="30" t="s">
        <v>2825</v>
      </c>
      <c r="P496" s="217" t="s">
        <v>1550</v>
      </c>
      <c r="Q496" s="211" t="s">
        <v>3255</v>
      </c>
      <c r="R496" s="217" t="s">
        <v>655</v>
      </c>
      <c r="S496" s="219">
        <v>0</v>
      </c>
      <c r="T496" s="219">
        <v>14</v>
      </c>
      <c r="U496" s="219">
        <v>2</v>
      </c>
      <c r="V496" s="219">
        <v>3</v>
      </c>
      <c r="W496" s="219">
        <v>4</v>
      </c>
      <c r="X496" s="219">
        <v>5</v>
      </c>
      <c r="Y496" s="215">
        <v>7305532166.4040003</v>
      </c>
      <c r="Z496" s="225">
        <v>2308769162.5</v>
      </c>
      <c r="AA496" s="225">
        <v>1846469440</v>
      </c>
      <c r="AB496" s="225">
        <v>1510928217.5999999</v>
      </c>
      <c r="AC496" s="225">
        <v>1639365346.3039999</v>
      </c>
    </row>
    <row r="497" spans="9:29" ht="94.5" x14ac:dyDescent="0.2">
      <c r="I497" s="211" t="s">
        <v>1495</v>
      </c>
      <c r="J497" s="211" t="s">
        <v>1496</v>
      </c>
      <c r="K497" s="216" t="s">
        <v>2854</v>
      </c>
      <c r="L497" s="20" t="s">
        <v>2401</v>
      </c>
      <c r="M497" s="218">
        <v>8.8888888888888911</v>
      </c>
      <c r="N497" s="211" t="s">
        <v>2826</v>
      </c>
      <c r="O497" s="30" t="s">
        <v>2827</v>
      </c>
      <c r="P497" s="217" t="s">
        <v>1550</v>
      </c>
      <c r="Q497" s="211" t="s">
        <v>3255</v>
      </c>
      <c r="R497" s="217" t="s">
        <v>655</v>
      </c>
      <c r="S497" s="219">
        <v>11</v>
      </c>
      <c r="T497" s="219">
        <v>3</v>
      </c>
      <c r="U497" s="219">
        <v>2</v>
      </c>
      <c r="V497" s="219">
        <v>3</v>
      </c>
      <c r="W497" s="219">
        <v>3</v>
      </c>
      <c r="X497" s="219">
        <v>3</v>
      </c>
      <c r="Y497" s="215">
        <v>7305532166.4040003</v>
      </c>
      <c r="Z497" s="225">
        <v>2308769162.5</v>
      </c>
      <c r="AA497" s="225">
        <v>1846469440</v>
      </c>
      <c r="AB497" s="225">
        <v>1510928217.5999999</v>
      </c>
      <c r="AC497" s="225">
        <v>1639365346.3039999</v>
      </c>
    </row>
    <row r="498" spans="9:29" ht="40.5" x14ac:dyDescent="0.2">
      <c r="I498" s="211" t="s">
        <v>1497</v>
      </c>
      <c r="J498" s="211" t="s">
        <v>1498</v>
      </c>
      <c r="K498" s="216" t="s">
        <v>2854</v>
      </c>
      <c r="L498" s="20" t="s">
        <v>2401</v>
      </c>
      <c r="M498" s="218">
        <v>9.6296296296296298</v>
      </c>
      <c r="N498" s="211" t="s">
        <v>2913</v>
      </c>
      <c r="O498" s="30" t="s">
        <v>2914</v>
      </c>
      <c r="P498" s="217" t="s">
        <v>1550</v>
      </c>
      <c r="Q498" s="211" t="s">
        <v>3256</v>
      </c>
      <c r="R498" s="217" t="s">
        <v>655</v>
      </c>
      <c r="S498" s="219">
        <v>0</v>
      </c>
      <c r="T498" s="219">
        <v>2</v>
      </c>
      <c r="U498" s="219">
        <v>0</v>
      </c>
      <c r="V498" s="219">
        <v>0</v>
      </c>
      <c r="W498" s="219">
        <v>1</v>
      </c>
      <c r="X498" s="219">
        <v>1</v>
      </c>
      <c r="Y498" s="215">
        <v>7305532166.4040003</v>
      </c>
      <c r="Z498" s="225">
        <v>2308769162.5</v>
      </c>
      <c r="AA498" s="225">
        <v>1846469440</v>
      </c>
      <c r="AB498" s="225">
        <v>1510928217.5999999</v>
      </c>
      <c r="AC498" s="225">
        <v>1639365346.3039999</v>
      </c>
    </row>
    <row r="499" spans="9:29" ht="121.5" x14ac:dyDescent="0.2">
      <c r="I499" s="211" t="s">
        <v>1503</v>
      </c>
      <c r="J499" s="211" t="s">
        <v>685</v>
      </c>
      <c r="K499" s="216" t="s">
        <v>2856</v>
      </c>
      <c r="L499" s="20" t="s">
        <v>2403</v>
      </c>
      <c r="M499" s="218">
        <v>10.37037037037037</v>
      </c>
      <c r="N499" s="211" t="s">
        <v>2919</v>
      </c>
      <c r="O499" s="30" t="s">
        <v>2920</v>
      </c>
      <c r="P499" s="217" t="s">
        <v>1550</v>
      </c>
      <c r="Q499" s="211" t="s">
        <v>3255</v>
      </c>
      <c r="R499" s="217" t="s">
        <v>655</v>
      </c>
      <c r="S499" s="219">
        <v>0.02</v>
      </c>
      <c r="T499" s="219">
        <v>0.18</v>
      </c>
      <c r="U499" s="219">
        <v>0.03</v>
      </c>
      <c r="V499" s="219">
        <v>0.04</v>
      </c>
      <c r="W499" s="219">
        <v>0.05</v>
      </c>
      <c r="X499" s="219">
        <v>0.06</v>
      </c>
      <c r="Y499" s="215">
        <v>0</v>
      </c>
      <c r="Z499" s="225">
        <v>0</v>
      </c>
      <c r="AA499" s="225">
        <v>0</v>
      </c>
      <c r="AB499" s="225">
        <v>0</v>
      </c>
      <c r="AC499" s="225">
        <v>0</v>
      </c>
    </row>
    <row r="500" spans="9:29" ht="67.5" x14ac:dyDescent="0.2">
      <c r="I500" s="211" t="s">
        <v>686</v>
      </c>
      <c r="J500" s="211" t="s">
        <v>687</v>
      </c>
      <c r="K500" s="216" t="s">
        <v>2856</v>
      </c>
      <c r="L500" s="20" t="s">
        <v>2403</v>
      </c>
      <c r="M500" s="218">
        <v>11.111111111111112</v>
      </c>
      <c r="N500" s="211" t="s">
        <v>2921</v>
      </c>
      <c r="O500" s="30" t="s">
        <v>2922</v>
      </c>
      <c r="P500" s="217" t="s">
        <v>1550</v>
      </c>
      <c r="Q500" s="211" t="s">
        <v>3255</v>
      </c>
      <c r="R500" s="217" t="s">
        <v>655</v>
      </c>
      <c r="S500" s="219">
        <v>7.0000000000000007E-2</v>
      </c>
      <c r="T500" s="219">
        <v>7.0000000000000007E-2</v>
      </c>
      <c r="U500" s="219">
        <v>0.02</v>
      </c>
      <c r="V500" s="219">
        <v>0.02</v>
      </c>
      <c r="W500" s="219">
        <v>0.05</v>
      </c>
      <c r="X500" s="219">
        <v>7.0000000000000007E-2</v>
      </c>
      <c r="Y500" s="215">
        <v>60000000</v>
      </c>
      <c r="Z500" s="225">
        <v>20000000</v>
      </c>
      <c r="AA500" s="225">
        <v>0</v>
      </c>
      <c r="AB500" s="225">
        <v>20000000</v>
      </c>
      <c r="AC500" s="225">
        <v>20000000</v>
      </c>
    </row>
    <row r="501" spans="9:29" ht="102" x14ac:dyDescent="0.2">
      <c r="I501" s="211" t="s">
        <v>688</v>
      </c>
      <c r="J501" s="211" t="s">
        <v>689</v>
      </c>
      <c r="K501" s="216" t="s">
        <v>2856</v>
      </c>
      <c r="L501" s="20" t="s">
        <v>2403</v>
      </c>
      <c r="M501" s="218">
        <v>11.851851851851853</v>
      </c>
      <c r="N501" s="211" t="s">
        <v>2923</v>
      </c>
      <c r="O501" s="30" t="s">
        <v>2923</v>
      </c>
      <c r="P501" s="217" t="s">
        <v>1550</v>
      </c>
      <c r="Q501" s="211" t="s">
        <v>3255</v>
      </c>
      <c r="R501" s="217" t="s">
        <v>655</v>
      </c>
      <c r="S501" s="219">
        <v>0</v>
      </c>
      <c r="T501" s="219">
        <v>1</v>
      </c>
      <c r="U501" s="219">
        <v>1</v>
      </c>
      <c r="V501" s="219">
        <v>1</v>
      </c>
      <c r="W501" s="219">
        <v>1</v>
      </c>
      <c r="X501" s="219">
        <v>1</v>
      </c>
      <c r="Y501" s="215">
        <v>5459073212</v>
      </c>
      <c r="Z501" s="225">
        <v>181200000</v>
      </c>
      <c r="AA501" s="225">
        <v>4925636000</v>
      </c>
      <c r="AB501" s="225">
        <v>174235080</v>
      </c>
      <c r="AC501" s="225">
        <v>178002132</v>
      </c>
    </row>
    <row r="502" spans="9:29" ht="40.5" x14ac:dyDescent="0.2">
      <c r="I502" s="211" t="s">
        <v>1499</v>
      </c>
      <c r="J502" s="211" t="s">
        <v>1500</v>
      </c>
      <c r="K502" s="216" t="s">
        <v>1989</v>
      </c>
      <c r="L502" s="20" t="s">
        <v>2402</v>
      </c>
      <c r="M502" s="218">
        <v>20</v>
      </c>
      <c r="N502" s="211" t="s">
        <v>2915</v>
      </c>
      <c r="O502" s="30" t="s">
        <v>2916</v>
      </c>
      <c r="P502" s="217" t="s">
        <v>1557</v>
      </c>
      <c r="Q502" s="211" t="s">
        <v>3256</v>
      </c>
      <c r="R502" s="217" t="s">
        <v>655</v>
      </c>
      <c r="S502" s="219">
        <v>1</v>
      </c>
      <c r="T502" s="219">
        <v>1</v>
      </c>
      <c r="U502" s="219">
        <v>1</v>
      </c>
      <c r="V502" s="219">
        <v>1</v>
      </c>
      <c r="W502" s="219">
        <v>1</v>
      </c>
      <c r="X502" s="219">
        <v>1</v>
      </c>
      <c r="Y502" s="215">
        <v>400000000</v>
      </c>
      <c r="Z502" s="225">
        <v>50000000</v>
      </c>
      <c r="AA502" s="225">
        <v>150000000</v>
      </c>
      <c r="AB502" s="225">
        <v>150000000</v>
      </c>
      <c r="AC502" s="225">
        <v>50000000</v>
      </c>
    </row>
    <row r="503" spans="9:29" ht="54" x14ac:dyDescent="0.2">
      <c r="I503" s="211" t="s">
        <v>1501</v>
      </c>
      <c r="J503" s="211" t="s">
        <v>1502</v>
      </c>
      <c r="K503" s="216" t="s">
        <v>1989</v>
      </c>
      <c r="L503" s="20" t="s">
        <v>2402</v>
      </c>
      <c r="M503" s="218">
        <v>12.592592592592593</v>
      </c>
      <c r="N503" s="211" t="s">
        <v>2917</v>
      </c>
      <c r="O503" s="30" t="s">
        <v>2918</v>
      </c>
      <c r="P503" s="217" t="s">
        <v>1557</v>
      </c>
      <c r="Q503" s="211" t="s">
        <v>3256</v>
      </c>
      <c r="R503" s="217" t="s">
        <v>655</v>
      </c>
      <c r="S503" s="219">
        <v>0</v>
      </c>
      <c r="T503" s="219">
        <v>1</v>
      </c>
      <c r="U503" s="219">
        <v>1</v>
      </c>
      <c r="V503" s="219">
        <v>1</v>
      </c>
      <c r="W503" s="219">
        <v>1</v>
      </c>
      <c r="X503" s="219">
        <v>1</v>
      </c>
      <c r="Y503" s="215">
        <v>0</v>
      </c>
      <c r="Z503" s="225">
        <v>0</v>
      </c>
      <c r="AA503" s="225">
        <v>0</v>
      </c>
      <c r="AB503" s="225">
        <v>0</v>
      </c>
      <c r="AC503" s="225">
        <v>0</v>
      </c>
    </row>
    <row r="504" spans="9:29" ht="27" x14ac:dyDescent="0.2">
      <c r="I504" s="211" t="s">
        <v>690</v>
      </c>
      <c r="J504" s="211" t="s">
        <v>691</v>
      </c>
      <c r="K504" s="216" t="s">
        <v>2855</v>
      </c>
      <c r="L504" s="20" t="s">
        <v>2402</v>
      </c>
      <c r="M504" s="218">
        <v>12.063492063492065</v>
      </c>
      <c r="N504" s="211" t="s">
        <v>2924</v>
      </c>
      <c r="O504" s="30" t="s">
        <v>2925</v>
      </c>
      <c r="P504" s="217" t="s">
        <v>2281</v>
      </c>
      <c r="Q504" s="211" t="s">
        <v>3256</v>
      </c>
      <c r="R504" s="217" t="s">
        <v>655</v>
      </c>
      <c r="S504" s="219">
        <v>2</v>
      </c>
      <c r="T504" s="219">
        <v>2</v>
      </c>
      <c r="U504" s="219">
        <v>2</v>
      </c>
      <c r="V504" s="219">
        <v>2</v>
      </c>
      <c r="W504" s="219">
        <v>2</v>
      </c>
      <c r="X504" s="219">
        <v>2</v>
      </c>
      <c r="Y504" s="215">
        <v>70722989.099999994</v>
      </c>
      <c r="Z504" s="225">
        <v>16904707</v>
      </c>
      <c r="AA504" s="225">
        <v>17411848.359999999</v>
      </c>
      <c r="AB504" s="225">
        <v>17934203.809999999</v>
      </c>
      <c r="AC504" s="225">
        <v>18472229.93</v>
      </c>
    </row>
    <row r="505" spans="9:29" ht="27" x14ac:dyDescent="0.2">
      <c r="I505" s="211" t="s">
        <v>692</v>
      </c>
      <c r="J505" s="211" t="s">
        <v>693</v>
      </c>
      <c r="K505" s="216" t="s">
        <v>2855</v>
      </c>
      <c r="L505" s="20" t="s">
        <v>2402</v>
      </c>
      <c r="M505" s="218">
        <v>8.5714285714285712</v>
      </c>
      <c r="N505" s="211" t="s">
        <v>2926</v>
      </c>
      <c r="O505" s="30" t="s">
        <v>2927</v>
      </c>
      <c r="P505" s="217" t="s">
        <v>2281</v>
      </c>
      <c r="Q505" s="211" t="s">
        <v>3256</v>
      </c>
      <c r="R505" s="217" t="s">
        <v>655</v>
      </c>
      <c r="S505" s="219">
        <v>10</v>
      </c>
      <c r="T505" s="219">
        <v>10</v>
      </c>
      <c r="U505" s="219">
        <v>10</v>
      </c>
      <c r="V505" s="219">
        <v>10</v>
      </c>
      <c r="W505" s="219">
        <v>10</v>
      </c>
      <c r="X505" s="219">
        <v>10</v>
      </c>
      <c r="Y505" s="215">
        <v>54227329.439999998</v>
      </c>
      <c r="Z505" s="225">
        <v>12961798</v>
      </c>
      <c r="AA505" s="225">
        <v>13350652.380000001</v>
      </c>
      <c r="AB505" s="225">
        <v>13751171.949999999</v>
      </c>
      <c r="AC505" s="225">
        <v>14163707.109999999</v>
      </c>
    </row>
    <row r="506" spans="9:29" ht="27" x14ac:dyDescent="0.2">
      <c r="I506" s="211" t="s">
        <v>694</v>
      </c>
      <c r="J506" s="211" t="s">
        <v>695</v>
      </c>
      <c r="K506" s="216" t="s">
        <v>1994</v>
      </c>
      <c r="L506" s="20" t="s">
        <v>2402</v>
      </c>
      <c r="M506" s="218">
        <v>2.3809523809523809</v>
      </c>
      <c r="N506" s="211" t="s">
        <v>2928</v>
      </c>
      <c r="O506" s="30" t="s">
        <v>2929</v>
      </c>
      <c r="P506" s="217" t="s">
        <v>1562</v>
      </c>
      <c r="Q506" s="211" t="s">
        <v>3255</v>
      </c>
      <c r="R506" s="217" t="s">
        <v>655</v>
      </c>
      <c r="S506" s="219">
        <v>2</v>
      </c>
      <c r="T506" s="219">
        <v>2</v>
      </c>
      <c r="U506" s="219">
        <v>0</v>
      </c>
      <c r="V506" s="219">
        <v>1</v>
      </c>
      <c r="W506" s="219">
        <v>1</v>
      </c>
      <c r="X506" s="219">
        <v>2</v>
      </c>
      <c r="Y506" s="215">
        <v>55000000</v>
      </c>
      <c r="Z506" s="225">
        <v>0</v>
      </c>
      <c r="AA506" s="225">
        <v>25000000</v>
      </c>
      <c r="AB506" s="225">
        <v>0</v>
      </c>
      <c r="AC506" s="225">
        <v>30000000</v>
      </c>
    </row>
    <row r="507" spans="9:29" ht="38.25" x14ac:dyDescent="0.2">
      <c r="I507" s="211" t="s">
        <v>696</v>
      </c>
      <c r="J507" s="211" t="s">
        <v>697</v>
      </c>
      <c r="K507" s="216" t="s">
        <v>1994</v>
      </c>
      <c r="L507" s="20" t="s">
        <v>2402</v>
      </c>
      <c r="M507" s="218">
        <v>6.5079365079365088</v>
      </c>
      <c r="N507" s="211" t="s">
        <v>2930</v>
      </c>
      <c r="O507" s="30" t="s">
        <v>2931</v>
      </c>
      <c r="P507" s="217" t="s">
        <v>1562</v>
      </c>
      <c r="Q507" s="211" t="s">
        <v>3256</v>
      </c>
      <c r="R507" s="217" t="s">
        <v>655</v>
      </c>
      <c r="S507" s="219">
        <v>2</v>
      </c>
      <c r="T507" s="219">
        <v>2</v>
      </c>
      <c r="U507" s="219">
        <v>2</v>
      </c>
      <c r="V507" s="219">
        <v>2</v>
      </c>
      <c r="W507" s="219">
        <v>2</v>
      </c>
      <c r="X507" s="219">
        <v>2</v>
      </c>
      <c r="Y507" s="215">
        <v>3946758071</v>
      </c>
      <c r="Z507" s="225">
        <v>1105335136</v>
      </c>
      <c r="AA507" s="225">
        <v>912375150</v>
      </c>
      <c r="AB507" s="225">
        <v>963496446</v>
      </c>
      <c r="AC507" s="225">
        <v>965551339</v>
      </c>
    </row>
    <row r="508" spans="9:29" ht="40.5" x14ac:dyDescent="0.2">
      <c r="I508" s="211" t="s">
        <v>698</v>
      </c>
      <c r="J508" s="211" t="s">
        <v>699</v>
      </c>
      <c r="K508" s="216" t="s">
        <v>1994</v>
      </c>
      <c r="L508" s="20" t="s">
        <v>2402</v>
      </c>
      <c r="M508" s="218">
        <v>6.5079365079365088</v>
      </c>
      <c r="N508" s="211" t="s">
        <v>2932</v>
      </c>
      <c r="O508" s="30" t="s">
        <v>2933</v>
      </c>
      <c r="P508" s="217" t="s">
        <v>1562</v>
      </c>
      <c r="Q508" s="211" t="s">
        <v>3255</v>
      </c>
      <c r="R508" s="217" t="s">
        <v>655</v>
      </c>
      <c r="S508" s="219">
        <v>8</v>
      </c>
      <c r="T508" s="219">
        <v>10</v>
      </c>
      <c r="U508" s="219">
        <v>4</v>
      </c>
      <c r="V508" s="219">
        <v>6</v>
      </c>
      <c r="W508" s="219">
        <v>8</v>
      </c>
      <c r="X508" s="219">
        <v>10</v>
      </c>
      <c r="Y508" s="215">
        <v>406000000</v>
      </c>
      <c r="Z508" s="225">
        <v>96000000</v>
      </c>
      <c r="AA508" s="225">
        <v>100000000</v>
      </c>
      <c r="AB508" s="225">
        <v>105000000</v>
      </c>
      <c r="AC508" s="225">
        <v>105000000</v>
      </c>
    </row>
    <row r="509" spans="9:29" ht="81" x14ac:dyDescent="0.2">
      <c r="I509" s="211" t="s">
        <v>700</v>
      </c>
      <c r="J509" s="211" t="s">
        <v>701</v>
      </c>
      <c r="K509" s="216" t="s">
        <v>1992</v>
      </c>
      <c r="L509" s="20" t="s">
        <v>2402</v>
      </c>
      <c r="M509" s="218">
        <v>4.4444444444444446</v>
      </c>
      <c r="N509" s="211" t="s">
        <v>2934</v>
      </c>
      <c r="O509" s="30" t="s">
        <v>2935</v>
      </c>
      <c r="P509" s="217" t="s">
        <v>1547</v>
      </c>
      <c r="Q509" s="211" t="s">
        <v>3256</v>
      </c>
      <c r="R509" s="217" t="s">
        <v>1553</v>
      </c>
      <c r="S509" s="219">
        <v>0</v>
      </c>
      <c r="T509" s="219">
        <v>1</v>
      </c>
      <c r="U509" s="219">
        <v>0</v>
      </c>
      <c r="V509" s="219">
        <v>1</v>
      </c>
      <c r="W509" s="219">
        <v>0</v>
      </c>
      <c r="X509" s="219">
        <v>0</v>
      </c>
      <c r="Y509" s="215">
        <v>10000000</v>
      </c>
      <c r="Z509" s="225">
        <v>0</v>
      </c>
      <c r="AA509" s="225">
        <v>10000000</v>
      </c>
      <c r="AB509" s="225">
        <v>0</v>
      </c>
      <c r="AC509" s="225">
        <v>0</v>
      </c>
    </row>
    <row r="510" spans="9:29" ht="63.75" x14ac:dyDescent="0.2">
      <c r="I510" s="211" t="s">
        <v>702</v>
      </c>
      <c r="J510" s="211" t="s">
        <v>703</v>
      </c>
      <c r="K510" s="216" t="s">
        <v>1992</v>
      </c>
      <c r="L510" s="20" t="s">
        <v>2402</v>
      </c>
      <c r="M510" s="218">
        <v>7.9365079365079376</v>
      </c>
      <c r="N510" s="211" t="s">
        <v>2936</v>
      </c>
      <c r="O510" s="30" t="s">
        <v>2937</v>
      </c>
      <c r="P510" s="217" t="s">
        <v>1547</v>
      </c>
      <c r="Q510" s="211" t="s">
        <v>3255</v>
      </c>
      <c r="R510" s="217" t="s">
        <v>3290</v>
      </c>
      <c r="S510" s="219">
        <v>0</v>
      </c>
      <c r="T510" s="219">
        <v>16</v>
      </c>
      <c r="U510" s="219">
        <v>6</v>
      </c>
      <c r="V510" s="219">
        <v>10</v>
      </c>
      <c r="W510" s="219">
        <v>12</v>
      </c>
      <c r="X510" s="219">
        <v>16</v>
      </c>
      <c r="Y510" s="215">
        <v>130000000</v>
      </c>
      <c r="Z510" s="225">
        <v>30000000</v>
      </c>
      <c r="AA510" s="225">
        <v>50000000</v>
      </c>
      <c r="AB510" s="225">
        <v>25000000</v>
      </c>
      <c r="AC510" s="225">
        <v>25000000</v>
      </c>
    </row>
    <row r="511" spans="9:29" ht="40.5" x14ac:dyDescent="0.2">
      <c r="I511" s="211" t="s">
        <v>704</v>
      </c>
      <c r="J511" s="211" t="s">
        <v>705</v>
      </c>
      <c r="K511" s="216" t="s">
        <v>1992</v>
      </c>
      <c r="L511" s="20" t="s">
        <v>2402</v>
      </c>
      <c r="M511" s="218">
        <v>7.9365079365079376</v>
      </c>
      <c r="N511" s="211" t="s">
        <v>2938</v>
      </c>
      <c r="O511" s="30" t="s">
        <v>2939</v>
      </c>
      <c r="P511" s="217" t="s">
        <v>1547</v>
      </c>
      <c r="Q511" s="211" t="s">
        <v>3255</v>
      </c>
      <c r="R511" s="217" t="s">
        <v>3290</v>
      </c>
      <c r="S511" s="219">
        <v>0</v>
      </c>
      <c r="T511" s="219">
        <v>200</v>
      </c>
      <c r="U511" s="219">
        <v>0</v>
      </c>
      <c r="V511" s="219">
        <v>120</v>
      </c>
      <c r="W511" s="219">
        <v>160</v>
      </c>
      <c r="X511" s="219">
        <v>200</v>
      </c>
      <c r="Y511" s="215">
        <v>125000000</v>
      </c>
      <c r="Z511" s="225">
        <v>0</v>
      </c>
      <c r="AA511" s="225">
        <v>60000000</v>
      </c>
      <c r="AB511" s="225">
        <v>30000000</v>
      </c>
      <c r="AC511" s="225">
        <v>35000000</v>
      </c>
    </row>
    <row r="512" spans="9:29" ht="127.5" x14ac:dyDescent="0.2">
      <c r="I512" s="211" t="s">
        <v>716</v>
      </c>
      <c r="J512" s="211" t="s">
        <v>717</v>
      </c>
      <c r="K512" s="216" t="s">
        <v>2856</v>
      </c>
      <c r="L512" s="20" t="s">
        <v>2403</v>
      </c>
      <c r="M512" s="218">
        <v>6.9841269841269842</v>
      </c>
      <c r="N512" s="211" t="s">
        <v>2971</v>
      </c>
      <c r="O512" s="30" t="s">
        <v>2971</v>
      </c>
      <c r="P512" s="217" t="s">
        <v>1550</v>
      </c>
      <c r="Q512" s="211" t="s">
        <v>3255</v>
      </c>
      <c r="R512" s="217" t="s">
        <v>655</v>
      </c>
      <c r="S512" s="219" t="s">
        <v>3327</v>
      </c>
      <c r="T512" s="219" t="s">
        <v>3328</v>
      </c>
      <c r="U512" s="219" t="s">
        <v>3327</v>
      </c>
      <c r="V512" s="219" t="s">
        <v>3329</v>
      </c>
      <c r="W512" s="219" t="s">
        <v>3330</v>
      </c>
      <c r="X512" s="219" t="s">
        <v>3328</v>
      </c>
      <c r="Y512" s="215">
        <v>110000000</v>
      </c>
      <c r="Z512" s="225">
        <v>20000000</v>
      </c>
      <c r="AA512" s="225">
        <v>25000000</v>
      </c>
      <c r="AB512" s="225">
        <v>30000000</v>
      </c>
      <c r="AC512" s="225">
        <v>35000000</v>
      </c>
    </row>
    <row r="513" spans="9:29" ht="81" x14ac:dyDescent="0.2">
      <c r="I513" s="211" t="s">
        <v>706</v>
      </c>
      <c r="J513" s="211" t="s">
        <v>707</v>
      </c>
      <c r="K513" s="216" t="s">
        <v>2850</v>
      </c>
      <c r="L513" s="20" t="s">
        <v>2402</v>
      </c>
      <c r="M513" s="218">
        <v>6.9841269841269833</v>
      </c>
      <c r="N513" s="211" t="s">
        <v>2940</v>
      </c>
      <c r="O513" s="30" t="s">
        <v>2941</v>
      </c>
      <c r="P513" s="217" t="s">
        <v>1562</v>
      </c>
      <c r="Q513" s="211" t="s">
        <v>3255</v>
      </c>
      <c r="R513" s="217" t="s">
        <v>655</v>
      </c>
      <c r="S513" s="219">
        <v>0</v>
      </c>
      <c r="T513" s="219">
        <v>3</v>
      </c>
      <c r="U513" s="219">
        <v>1</v>
      </c>
      <c r="V513" s="219">
        <v>2</v>
      </c>
      <c r="W513" s="219">
        <v>3</v>
      </c>
      <c r="X513" s="219">
        <v>3</v>
      </c>
      <c r="Y513" s="215">
        <v>165000000</v>
      </c>
      <c r="Z513" s="225">
        <v>15000000</v>
      </c>
      <c r="AA513" s="225">
        <v>50000000</v>
      </c>
      <c r="AB513" s="225">
        <v>50000000</v>
      </c>
      <c r="AC513" s="225">
        <v>50000000</v>
      </c>
    </row>
    <row r="514" spans="9:29" ht="67.5" x14ac:dyDescent="0.2">
      <c r="I514" s="211" t="s">
        <v>708</v>
      </c>
      <c r="J514" s="211" t="s">
        <v>709</v>
      </c>
      <c r="K514" s="216" t="s">
        <v>2850</v>
      </c>
      <c r="L514" s="20" t="s">
        <v>2402</v>
      </c>
      <c r="M514" s="218">
        <v>8.2539682539682548</v>
      </c>
      <c r="N514" s="211" t="s">
        <v>2942</v>
      </c>
      <c r="O514" s="30" t="s">
        <v>2943</v>
      </c>
      <c r="P514" s="217" t="s">
        <v>1562</v>
      </c>
      <c r="Q514" s="211" t="s">
        <v>3255</v>
      </c>
      <c r="R514" s="217" t="s">
        <v>655</v>
      </c>
      <c r="S514" s="219">
        <v>11</v>
      </c>
      <c r="T514" s="219">
        <v>12</v>
      </c>
      <c r="U514" s="219">
        <v>3</v>
      </c>
      <c r="V514" s="219">
        <v>6</v>
      </c>
      <c r="W514" s="219">
        <v>9</v>
      </c>
      <c r="X514" s="219">
        <v>12</v>
      </c>
      <c r="Y514" s="215">
        <v>775644446</v>
      </c>
      <c r="Z514" s="225">
        <v>185400000</v>
      </c>
      <c r="AA514" s="225">
        <v>190962000</v>
      </c>
      <c r="AB514" s="225">
        <v>196690860</v>
      </c>
      <c r="AC514" s="225">
        <v>202591586</v>
      </c>
    </row>
    <row r="515" spans="9:29" ht="51" x14ac:dyDescent="0.2">
      <c r="I515" s="211" t="s">
        <v>710</v>
      </c>
      <c r="J515" s="211" t="s">
        <v>711</v>
      </c>
      <c r="K515" s="216" t="s">
        <v>2854</v>
      </c>
      <c r="L515" s="20" t="s">
        <v>2404</v>
      </c>
      <c r="M515" s="218">
        <v>7.1428571428571432</v>
      </c>
      <c r="N515" s="211" t="s">
        <v>2944</v>
      </c>
      <c r="O515" s="30" t="s">
        <v>2945</v>
      </c>
      <c r="P515" s="217" t="s">
        <v>1550</v>
      </c>
      <c r="Q515" s="211" t="s">
        <v>3255</v>
      </c>
      <c r="R515" s="217" t="s">
        <v>655</v>
      </c>
      <c r="S515" s="219">
        <v>0</v>
      </c>
      <c r="T515" s="219">
        <v>28</v>
      </c>
      <c r="U515" s="219">
        <v>7</v>
      </c>
      <c r="V515" s="219">
        <v>14</v>
      </c>
      <c r="W515" s="219">
        <v>21</v>
      </c>
      <c r="X515" s="219">
        <v>28</v>
      </c>
      <c r="Y515" s="215">
        <v>13622230783.799999</v>
      </c>
      <c r="Z515" s="225">
        <v>3227012475</v>
      </c>
      <c r="AA515" s="225">
        <v>3330093000</v>
      </c>
      <c r="AB515" s="225">
        <v>3463296720</v>
      </c>
      <c r="AC515" s="225">
        <v>3601828588.8000002</v>
      </c>
    </row>
    <row r="516" spans="9:29" ht="40.5" x14ac:dyDescent="0.2">
      <c r="I516" s="211" t="s">
        <v>712</v>
      </c>
      <c r="J516" s="211" t="s">
        <v>713</v>
      </c>
      <c r="K516" s="216" t="s">
        <v>2854</v>
      </c>
      <c r="L516" s="20" t="s">
        <v>2404</v>
      </c>
      <c r="M516" s="218">
        <v>7.1428571428571432</v>
      </c>
      <c r="N516" s="211" t="s">
        <v>2946</v>
      </c>
      <c r="O516" s="30" t="s">
        <v>2947</v>
      </c>
      <c r="P516" s="217" t="s">
        <v>1550</v>
      </c>
      <c r="Q516" s="211" t="s">
        <v>3255</v>
      </c>
      <c r="R516" s="217" t="s">
        <v>655</v>
      </c>
      <c r="S516" s="219">
        <v>1</v>
      </c>
      <c r="T516" s="219">
        <v>8</v>
      </c>
      <c r="U516" s="219">
        <v>2</v>
      </c>
      <c r="V516" s="219">
        <v>4</v>
      </c>
      <c r="W516" s="219">
        <v>6</v>
      </c>
      <c r="X516" s="219">
        <v>8</v>
      </c>
      <c r="Y516" s="215">
        <v>13622230783.799999</v>
      </c>
      <c r="Z516" s="225">
        <v>3227012475</v>
      </c>
      <c r="AA516" s="225">
        <v>3330093000</v>
      </c>
      <c r="AB516" s="225">
        <v>3463296720</v>
      </c>
      <c r="AC516" s="225">
        <v>3601828588.8000002</v>
      </c>
    </row>
    <row r="517" spans="9:29" ht="40.5" x14ac:dyDescent="0.2">
      <c r="I517" s="211" t="s">
        <v>714</v>
      </c>
      <c r="J517" s="211" t="s">
        <v>715</v>
      </c>
      <c r="K517" s="216" t="s">
        <v>2854</v>
      </c>
      <c r="L517" s="20" t="s">
        <v>2404</v>
      </c>
      <c r="M517" s="218">
        <v>7.1428571428571432</v>
      </c>
      <c r="N517" s="211" t="s">
        <v>2946</v>
      </c>
      <c r="O517" s="30" t="s">
        <v>2947</v>
      </c>
      <c r="P517" s="217" t="s">
        <v>1550</v>
      </c>
      <c r="Q517" s="211" t="s">
        <v>3255</v>
      </c>
      <c r="R517" s="217" t="s">
        <v>655</v>
      </c>
      <c r="S517" s="219">
        <v>1</v>
      </c>
      <c r="T517" s="219">
        <v>8</v>
      </c>
      <c r="U517" s="219">
        <v>2</v>
      </c>
      <c r="V517" s="219">
        <v>4</v>
      </c>
      <c r="W517" s="219">
        <v>6</v>
      </c>
      <c r="X517" s="219">
        <v>8</v>
      </c>
      <c r="Y517" s="215">
        <v>0</v>
      </c>
      <c r="Z517" s="225">
        <v>0</v>
      </c>
      <c r="AA517" s="225">
        <v>0</v>
      </c>
      <c r="AB517" s="225">
        <v>0</v>
      </c>
      <c r="AC517" s="225">
        <v>0</v>
      </c>
    </row>
    <row r="518" spans="9:29" ht="27" x14ac:dyDescent="0.2">
      <c r="I518" s="211" t="s">
        <v>718</v>
      </c>
      <c r="J518" s="211" t="s">
        <v>719</v>
      </c>
      <c r="K518" s="216" t="s">
        <v>1992</v>
      </c>
      <c r="L518" s="20" t="s">
        <v>2405</v>
      </c>
      <c r="M518" s="218">
        <v>7.2984749455337692</v>
      </c>
      <c r="N518" s="211" t="s">
        <v>2972</v>
      </c>
      <c r="O518" s="30" t="s">
        <v>2973</v>
      </c>
      <c r="P518" s="217" t="s">
        <v>1547</v>
      </c>
      <c r="Q518" s="211" t="s">
        <v>3255</v>
      </c>
      <c r="R518" s="217" t="s">
        <v>1553</v>
      </c>
      <c r="S518" s="219">
        <v>0</v>
      </c>
      <c r="T518" s="219">
        <v>1</v>
      </c>
      <c r="U518" s="219">
        <v>1</v>
      </c>
      <c r="V518" s="219">
        <v>0</v>
      </c>
      <c r="W518" s="219">
        <v>0</v>
      </c>
      <c r="X518" s="219">
        <v>0</v>
      </c>
      <c r="Y518" s="215">
        <v>0</v>
      </c>
      <c r="Z518" s="225"/>
      <c r="AA518" s="225"/>
      <c r="AB518" s="225"/>
      <c r="AC518" s="225"/>
    </row>
    <row r="519" spans="9:29" ht="40.5" x14ac:dyDescent="0.2">
      <c r="I519" s="211" t="s">
        <v>720</v>
      </c>
      <c r="J519" s="211" t="s">
        <v>721</v>
      </c>
      <c r="K519" s="216" t="s">
        <v>1992</v>
      </c>
      <c r="L519" s="20" t="s">
        <v>2405</v>
      </c>
      <c r="M519" s="218">
        <v>2.8322440087145968</v>
      </c>
      <c r="N519" s="211" t="s">
        <v>2974</v>
      </c>
      <c r="O519" s="30" t="s">
        <v>2975</v>
      </c>
      <c r="P519" s="217" t="s">
        <v>1547</v>
      </c>
      <c r="Q519" s="211" t="s">
        <v>3255</v>
      </c>
      <c r="R519" s="217" t="s">
        <v>1553</v>
      </c>
      <c r="S519" s="219">
        <v>0</v>
      </c>
      <c r="T519" s="219">
        <v>2</v>
      </c>
      <c r="U519" s="219">
        <v>0</v>
      </c>
      <c r="V519" s="219">
        <v>1</v>
      </c>
      <c r="W519" s="219">
        <v>1</v>
      </c>
      <c r="X519" s="219">
        <v>0</v>
      </c>
      <c r="Y519" s="215">
        <v>0</v>
      </c>
      <c r="Z519" s="225"/>
      <c r="AA519" s="225"/>
      <c r="AB519" s="225"/>
      <c r="AC519" s="225"/>
    </row>
    <row r="520" spans="9:29" ht="40.5" x14ac:dyDescent="0.2">
      <c r="I520" s="211" t="s">
        <v>722</v>
      </c>
      <c r="J520" s="211" t="s">
        <v>723</v>
      </c>
      <c r="K520" s="216" t="s">
        <v>1992</v>
      </c>
      <c r="L520" s="20" t="s">
        <v>2405</v>
      </c>
      <c r="M520" s="218">
        <v>6.8627450980392153</v>
      </c>
      <c r="N520" s="211" t="s">
        <v>2974</v>
      </c>
      <c r="O520" s="30" t="s">
        <v>2975</v>
      </c>
      <c r="P520" s="217" t="s">
        <v>1547</v>
      </c>
      <c r="Q520" s="211" t="s">
        <v>3255</v>
      </c>
      <c r="R520" s="217" t="s">
        <v>1553</v>
      </c>
      <c r="S520" s="219">
        <v>0</v>
      </c>
      <c r="T520" s="219">
        <v>1</v>
      </c>
      <c r="U520" s="219">
        <v>0</v>
      </c>
      <c r="V520" s="219">
        <v>0</v>
      </c>
      <c r="W520" s="219">
        <v>1</v>
      </c>
      <c r="X520" s="219">
        <v>0</v>
      </c>
      <c r="Y520" s="215">
        <v>0</v>
      </c>
      <c r="Z520" s="225"/>
      <c r="AA520" s="225"/>
      <c r="AB520" s="225"/>
      <c r="AC520" s="225"/>
    </row>
    <row r="521" spans="9:29" ht="40.5" x14ac:dyDescent="0.2">
      <c r="I521" s="211" t="s">
        <v>724</v>
      </c>
      <c r="J521" s="211" t="s">
        <v>1646</v>
      </c>
      <c r="K521" s="216" t="s">
        <v>1992</v>
      </c>
      <c r="L521" s="20" t="s">
        <v>2405</v>
      </c>
      <c r="M521" s="218">
        <v>2.505446623093682</v>
      </c>
      <c r="N521" s="211" t="s">
        <v>2974</v>
      </c>
      <c r="O521" s="30" t="s">
        <v>2975</v>
      </c>
      <c r="P521" s="217" t="s">
        <v>1547</v>
      </c>
      <c r="Q521" s="211" t="s">
        <v>3255</v>
      </c>
      <c r="R521" s="217" t="s">
        <v>3290</v>
      </c>
      <c r="S521" s="219">
        <v>0</v>
      </c>
      <c r="T521" s="219">
        <v>1</v>
      </c>
      <c r="U521" s="219">
        <v>0</v>
      </c>
      <c r="V521" s="219">
        <v>0</v>
      </c>
      <c r="W521" s="219">
        <v>1</v>
      </c>
      <c r="X521" s="219">
        <v>0</v>
      </c>
      <c r="Y521" s="215">
        <v>0</v>
      </c>
      <c r="Z521" s="225"/>
      <c r="AA521" s="225"/>
      <c r="AB521" s="225"/>
      <c r="AC521" s="225"/>
    </row>
    <row r="522" spans="9:29" ht="63.75" x14ac:dyDescent="0.2">
      <c r="I522" s="211" t="s">
        <v>1647</v>
      </c>
      <c r="J522" s="211" t="s">
        <v>1648</v>
      </c>
      <c r="K522" s="216" t="s">
        <v>2856</v>
      </c>
      <c r="L522" s="20" t="s">
        <v>2405</v>
      </c>
      <c r="M522" s="218">
        <v>5.2287581699346397</v>
      </c>
      <c r="N522" s="211" t="s">
        <v>2976</v>
      </c>
      <c r="O522" s="30" t="s">
        <v>2976</v>
      </c>
      <c r="P522" s="217" t="s">
        <v>1550</v>
      </c>
      <c r="Q522" s="211" t="s">
        <v>3255</v>
      </c>
      <c r="R522" s="217" t="s">
        <v>655</v>
      </c>
      <c r="S522" s="219">
        <v>0</v>
      </c>
      <c r="T522" s="219">
        <v>1</v>
      </c>
      <c r="U522" s="219">
        <v>0</v>
      </c>
      <c r="V522" s="219">
        <v>1</v>
      </c>
      <c r="W522" s="219">
        <v>1</v>
      </c>
      <c r="X522" s="219">
        <v>1</v>
      </c>
      <c r="Y522" s="215">
        <v>0</v>
      </c>
      <c r="Z522" s="225"/>
      <c r="AA522" s="225"/>
      <c r="AB522" s="225"/>
      <c r="AC522" s="225"/>
    </row>
    <row r="523" spans="9:29" ht="102" x14ac:dyDescent="0.2">
      <c r="I523" s="211" t="s">
        <v>1649</v>
      </c>
      <c r="J523" s="211" t="s">
        <v>1650</v>
      </c>
      <c r="K523" s="216" t="s">
        <v>2856</v>
      </c>
      <c r="L523" s="20" t="s">
        <v>2405</v>
      </c>
      <c r="M523" s="218">
        <v>3.3769063180827885</v>
      </c>
      <c r="N523" s="211" t="s">
        <v>2977</v>
      </c>
      <c r="O523" s="30" t="s">
        <v>2977</v>
      </c>
      <c r="P523" s="217" t="s">
        <v>1550</v>
      </c>
      <c r="Q523" s="211" t="s">
        <v>3255</v>
      </c>
      <c r="R523" s="217" t="s">
        <v>655</v>
      </c>
      <c r="S523" s="219">
        <v>0</v>
      </c>
      <c r="T523" s="219">
        <v>1</v>
      </c>
      <c r="U523" s="219">
        <v>0</v>
      </c>
      <c r="V523" s="219">
        <v>0</v>
      </c>
      <c r="W523" s="219">
        <v>1</v>
      </c>
      <c r="X523" s="219">
        <v>1</v>
      </c>
      <c r="Y523" s="215">
        <v>0</v>
      </c>
      <c r="Z523" s="225"/>
      <c r="AA523" s="225"/>
      <c r="AB523" s="225"/>
      <c r="AC523" s="225"/>
    </row>
    <row r="524" spans="9:29" ht="27" x14ac:dyDescent="0.2">
      <c r="I524" s="211" t="s">
        <v>1651</v>
      </c>
      <c r="J524" s="211" t="s">
        <v>1652</v>
      </c>
      <c r="K524" s="216" t="s">
        <v>2851</v>
      </c>
      <c r="L524" s="20" t="s">
        <v>2405</v>
      </c>
      <c r="M524" s="218">
        <v>6.6448801742919388</v>
      </c>
      <c r="N524" s="211" t="s">
        <v>2978</v>
      </c>
      <c r="O524" s="30" t="s">
        <v>2979</v>
      </c>
      <c r="P524" s="217" t="s">
        <v>2263</v>
      </c>
      <c r="Q524" s="211" t="s">
        <v>3255</v>
      </c>
      <c r="R524" s="217" t="s">
        <v>655</v>
      </c>
      <c r="S524" s="219">
        <v>0</v>
      </c>
      <c r="T524" s="219">
        <v>56</v>
      </c>
      <c r="U524" s="219">
        <v>0</v>
      </c>
      <c r="V524" s="219">
        <v>56</v>
      </c>
      <c r="W524" s="219">
        <v>56</v>
      </c>
      <c r="X524" s="219">
        <v>56</v>
      </c>
      <c r="Y524" s="215">
        <v>0</v>
      </c>
      <c r="Z524" s="225"/>
      <c r="AA524" s="225"/>
      <c r="AB524" s="225"/>
      <c r="AC524" s="225"/>
    </row>
    <row r="525" spans="9:29" ht="94.5" x14ac:dyDescent="0.2">
      <c r="I525" s="211" t="s">
        <v>1653</v>
      </c>
      <c r="J525" s="211" t="s">
        <v>1654</v>
      </c>
      <c r="K525" s="216" t="s">
        <v>2850</v>
      </c>
      <c r="L525" s="20" t="s">
        <v>2405</v>
      </c>
      <c r="M525" s="218">
        <v>7.4074074074074074</v>
      </c>
      <c r="N525" s="211" t="s">
        <v>2980</v>
      </c>
      <c r="O525" s="30" t="s">
        <v>2981</v>
      </c>
      <c r="P525" s="217" t="s">
        <v>1562</v>
      </c>
      <c r="Q525" s="211" t="s">
        <v>3255</v>
      </c>
      <c r="R525" s="217" t="s">
        <v>655</v>
      </c>
      <c r="S525" s="219">
        <v>3</v>
      </c>
      <c r="T525" s="219">
        <v>8</v>
      </c>
      <c r="U525" s="219">
        <v>2</v>
      </c>
      <c r="V525" s="219">
        <v>4</v>
      </c>
      <c r="W525" s="219">
        <v>6</v>
      </c>
      <c r="X525" s="219">
        <v>8</v>
      </c>
      <c r="Y525" s="215">
        <v>0</v>
      </c>
      <c r="Z525" s="225"/>
      <c r="AA525" s="225"/>
      <c r="AB525" s="225"/>
      <c r="AC525" s="225"/>
    </row>
    <row r="526" spans="9:29" ht="27" x14ac:dyDescent="0.2">
      <c r="I526" s="211" t="s">
        <v>1655</v>
      </c>
      <c r="J526" s="211" t="s">
        <v>1656</v>
      </c>
      <c r="K526" s="216" t="s">
        <v>1991</v>
      </c>
      <c r="L526" s="20" t="s">
        <v>2406</v>
      </c>
      <c r="M526" s="218">
        <v>10.348583877995644</v>
      </c>
      <c r="N526" s="211" t="s">
        <v>2972</v>
      </c>
      <c r="O526" s="30" t="s">
        <v>2973</v>
      </c>
      <c r="P526" s="217" t="s">
        <v>1547</v>
      </c>
      <c r="Q526" s="211" t="s">
        <v>3255</v>
      </c>
      <c r="R526" s="217" t="s">
        <v>1553</v>
      </c>
      <c r="S526" s="219">
        <v>0</v>
      </c>
      <c r="T526" s="219">
        <v>1</v>
      </c>
      <c r="U526" s="219">
        <v>1</v>
      </c>
      <c r="V526" s="219">
        <v>0</v>
      </c>
      <c r="W526" s="219">
        <v>0</v>
      </c>
      <c r="X526" s="219">
        <v>0</v>
      </c>
      <c r="Y526" s="215">
        <v>120000000</v>
      </c>
      <c r="Z526" s="225">
        <v>120000000</v>
      </c>
      <c r="AA526" s="225">
        <v>0</v>
      </c>
      <c r="AB526" s="225">
        <v>0</v>
      </c>
      <c r="AC526" s="225">
        <v>0</v>
      </c>
    </row>
    <row r="527" spans="9:29" ht="40.5" x14ac:dyDescent="0.2">
      <c r="I527" s="211" t="s">
        <v>1657</v>
      </c>
      <c r="J527" s="211" t="s">
        <v>1658</v>
      </c>
      <c r="K527" s="216" t="s">
        <v>1991</v>
      </c>
      <c r="L527" s="20" t="s">
        <v>2407</v>
      </c>
      <c r="M527" s="218">
        <v>7.7342047930283231</v>
      </c>
      <c r="N527" s="211" t="s">
        <v>2974</v>
      </c>
      <c r="O527" s="30" t="s">
        <v>2975</v>
      </c>
      <c r="P527" s="217" t="s">
        <v>1547</v>
      </c>
      <c r="Q527" s="211" t="s">
        <v>3255</v>
      </c>
      <c r="R527" s="217" t="s">
        <v>1553</v>
      </c>
      <c r="S527" s="219">
        <v>0</v>
      </c>
      <c r="T527" s="219">
        <v>2</v>
      </c>
      <c r="U527" s="219">
        <v>0</v>
      </c>
      <c r="V527" s="219">
        <v>1</v>
      </c>
      <c r="W527" s="219">
        <v>1</v>
      </c>
      <c r="X527" s="219">
        <v>0</v>
      </c>
      <c r="Y527" s="215">
        <v>40000000</v>
      </c>
      <c r="Z527" s="225">
        <v>0</v>
      </c>
      <c r="AA527" s="225">
        <v>40000000</v>
      </c>
      <c r="AB527" s="225"/>
      <c r="AC527" s="225">
        <v>0</v>
      </c>
    </row>
    <row r="528" spans="9:29" ht="40.5" x14ac:dyDescent="0.2">
      <c r="I528" s="211" t="s">
        <v>1659</v>
      </c>
      <c r="J528" s="211" t="s">
        <v>1660</v>
      </c>
      <c r="K528" s="216" t="s">
        <v>1991</v>
      </c>
      <c r="L528" s="20" t="s">
        <v>2407</v>
      </c>
      <c r="M528" s="218">
        <v>7.0806100217864927</v>
      </c>
      <c r="N528" s="211" t="s">
        <v>2974</v>
      </c>
      <c r="O528" s="30" t="s">
        <v>2975</v>
      </c>
      <c r="P528" s="217" t="s">
        <v>1547</v>
      </c>
      <c r="Q528" s="211" t="s">
        <v>3255</v>
      </c>
      <c r="R528" s="217" t="s">
        <v>1553</v>
      </c>
      <c r="S528" s="219">
        <v>0</v>
      </c>
      <c r="T528" s="219">
        <v>1</v>
      </c>
      <c r="U528" s="219">
        <v>0</v>
      </c>
      <c r="V528" s="219">
        <v>0</v>
      </c>
      <c r="W528" s="219">
        <v>1</v>
      </c>
      <c r="X528" s="219">
        <v>0</v>
      </c>
      <c r="Y528" s="215">
        <v>20000000</v>
      </c>
      <c r="Z528" s="225">
        <v>0</v>
      </c>
      <c r="AA528" s="225">
        <v>0</v>
      </c>
      <c r="AB528" s="225">
        <v>20000000</v>
      </c>
      <c r="AC528" s="225">
        <v>0</v>
      </c>
    </row>
    <row r="529" spans="9:29" ht="40.5" x14ac:dyDescent="0.2">
      <c r="I529" s="211" t="s">
        <v>2984</v>
      </c>
      <c r="J529" s="211" t="s">
        <v>1661</v>
      </c>
      <c r="K529" s="216" t="s">
        <v>3262</v>
      </c>
      <c r="L529" s="20" t="s">
        <v>2408</v>
      </c>
      <c r="M529" s="218">
        <v>6.4270152505446614</v>
      </c>
      <c r="N529" s="211" t="s">
        <v>2974</v>
      </c>
      <c r="O529" s="30" t="s">
        <v>2975</v>
      </c>
      <c r="P529" s="217" t="s">
        <v>1547</v>
      </c>
      <c r="Q529" s="211" t="s">
        <v>3255</v>
      </c>
      <c r="R529" s="217" t="s">
        <v>3290</v>
      </c>
      <c r="S529" s="219">
        <v>0</v>
      </c>
      <c r="T529" s="219">
        <v>1</v>
      </c>
      <c r="U529" s="219">
        <v>0</v>
      </c>
      <c r="V529" s="219">
        <v>0</v>
      </c>
      <c r="W529" s="219">
        <v>1</v>
      </c>
      <c r="X529" s="219">
        <v>0</v>
      </c>
      <c r="Y529" s="215">
        <v>20000000</v>
      </c>
      <c r="Z529" s="225">
        <v>0</v>
      </c>
      <c r="AA529" s="225">
        <v>0</v>
      </c>
      <c r="AB529" s="225">
        <v>20000000</v>
      </c>
      <c r="AC529" s="225">
        <v>0</v>
      </c>
    </row>
    <row r="530" spans="9:29" ht="63.75" x14ac:dyDescent="0.2">
      <c r="I530" s="211" t="s">
        <v>1662</v>
      </c>
      <c r="J530" s="211" t="s">
        <v>1663</v>
      </c>
      <c r="K530" s="216" t="s">
        <v>3262</v>
      </c>
      <c r="L530" s="20" t="s">
        <v>2408</v>
      </c>
      <c r="M530" s="218">
        <v>5.1198257080610015</v>
      </c>
      <c r="N530" s="211" t="s">
        <v>2976</v>
      </c>
      <c r="O530" s="30" t="s">
        <v>2976</v>
      </c>
      <c r="P530" s="217" t="s">
        <v>1550</v>
      </c>
      <c r="Q530" s="211" t="s">
        <v>3255</v>
      </c>
      <c r="R530" s="217" t="s">
        <v>655</v>
      </c>
      <c r="S530" s="219">
        <v>0</v>
      </c>
      <c r="T530" s="219">
        <v>1</v>
      </c>
      <c r="U530" s="219">
        <v>0</v>
      </c>
      <c r="V530" s="219">
        <v>1</v>
      </c>
      <c r="W530" s="219">
        <v>1</v>
      </c>
      <c r="X530" s="219">
        <v>1</v>
      </c>
      <c r="Y530" s="215">
        <v>3131000000</v>
      </c>
      <c r="Z530" s="225">
        <v>131000000</v>
      </c>
      <c r="AA530" s="225">
        <v>0</v>
      </c>
      <c r="AB530" s="225">
        <v>3000000000</v>
      </c>
      <c r="AC530" s="225">
        <v>0</v>
      </c>
    </row>
    <row r="531" spans="9:29" ht="102" x14ac:dyDescent="0.2">
      <c r="I531" s="211" t="s">
        <v>1664</v>
      </c>
      <c r="J531" s="211" t="s">
        <v>1665</v>
      </c>
      <c r="K531" s="216" t="s">
        <v>2854</v>
      </c>
      <c r="L531" s="20" t="s">
        <v>2409</v>
      </c>
      <c r="M531" s="218">
        <v>7.4074074074074074</v>
      </c>
      <c r="N531" s="211" t="s">
        <v>2977</v>
      </c>
      <c r="O531" s="30" t="s">
        <v>2977</v>
      </c>
      <c r="P531" s="217" t="s">
        <v>1550</v>
      </c>
      <c r="Q531" s="211" t="s">
        <v>3255</v>
      </c>
      <c r="R531" s="217" t="s">
        <v>655</v>
      </c>
      <c r="S531" s="219">
        <v>0</v>
      </c>
      <c r="T531" s="219">
        <v>1</v>
      </c>
      <c r="U531" s="219">
        <v>0</v>
      </c>
      <c r="V531" s="219">
        <v>0</v>
      </c>
      <c r="W531" s="219">
        <v>1</v>
      </c>
      <c r="X531" s="219">
        <v>1</v>
      </c>
      <c r="Y531" s="215">
        <v>30000000</v>
      </c>
      <c r="Z531" s="225">
        <v>0</v>
      </c>
      <c r="AA531" s="225">
        <v>30000000</v>
      </c>
      <c r="AB531" s="225">
        <v>0</v>
      </c>
      <c r="AC531" s="225">
        <v>0</v>
      </c>
    </row>
    <row r="532" spans="9:29" ht="38.25" x14ac:dyDescent="0.2">
      <c r="I532" s="211" t="s">
        <v>1666</v>
      </c>
      <c r="J532" s="211" t="s">
        <v>1667</v>
      </c>
      <c r="K532" s="216" t="s">
        <v>2854</v>
      </c>
      <c r="L532" s="20" t="s">
        <v>2409</v>
      </c>
      <c r="M532" s="218">
        <v>3.8126361655773415</v>
      </c>
      <c r="N532" s="211" t="s">
        <v>2978</v>
      </c>
      <c r="O532" s="30" t="s">
        <v>2979</v>
      </c>
      <c r="P532" s="217" t="s">
        <v>2263</v>
      </c>
      <c r="Q532" s="211" t="s">
        <v>3255</v>
      </c>
      <c r="R532" s="217" t="s">
        <v>655</v>
      </c>
      <c r="S532" s="219">
        <v>0</v>
      </c>
      <c r="T532" s="219">
        <v>56</v>
      </c>
      <c r="U532" s="219">
        <v>0</v>
      </c>
      <c r="V532" s="219">
        <v>56</v>
      </c>
      <c r="W532" s="219">
        <v>56</v>
      </c>
      <c r="X532" s="219">
        <v>56</v>
      </c>
      <c r="Y532" s="215">
        <v>675000000</v>
      </c>
      <c r="Z532" s="225">
        <v>675000000</v>
      </c>
      <c r="AA532" s="225">
        <v>0</v>
      </c>
      <c r="AB532" s="225">
        <v>0</v>
      </c>
      <c r="AC532" s="225">
        <v>0</v>
      </c>
    </row>
    <row r="533" spans="9:29" ht="94.5" x14ac:dyDescent="0.2">
      <c r="I533" s="211" t="s">
        <v>1668</v>
      </c>
      <c r="J533" s="211" t="s">
        <v>1669</v>
      </c>
      <c r="K533" s="216" t="s">
        <v>2861</v>
      </c>
      <c r="L533" s="20" t="s">
        <v>2410</v>
      </c>
      <c r="M533" s="218">
        <v>7.4074074074074083</v>
      </c>
      <c r="N533" s="211" t="s">
        <v>2980</v>
      </c>
      <c r="O533" s="30" t="s">
        <v>2981</v>
      </c>
      <c r="P533" s="217" t="s">
        <v>1562</v>
      </c>
      <c r="Q533" s="211" t="s">
        <v>3255</v>
      </c>
      <c r="R533" s="217" t="s">
        <v>655</v>
      </c>
      <c r="S533" s="219">
        <v>3</v>
      </c>
      <c r="T533" s="219">
        <v>8</v>
      </c>
      <c r="U533" s="219">
        <v>2</v>
      </c>
      <c r="V533" s="219">
        <v>4</v>
      </c>
      <c r="W533" s="219">
        <v>6</v>
      </c>
      <c r="X533" s="219">
        <v>8</v>
      </c>
      <c r="Y533" s="215">
        <v>350000000</v>
      </c>
      <c r="Z533" s="225">
        <v>100000000</v>
      </c>
      <c r="AA533" s="225">
        <v>100000000</v>
      </c>
      <c r="AB533" s="225">
        <v>75000000</v>
      </c>
      <c r="AC533" s="225">
        <v>75000000</v>
      </c>
    </row>
    <row r="534" spans="9:29" ht="81" x14ac:dyDescent="0.2">
      <c r="I534" s="211" t="s">
        <v>1670</v>
      </c>
      <c r="J534" s="211" t="s">
        <v>1671</v>
      </c>
      <c r="K534" s="216" t="s">
        <v>2861</v>
      </c>
      <c r="L534" s="20" t="s">
        <v>2410</v>
      </c>
      <c r="M534" s="218">
        <v>2.505446623093682</v>
      </c>
      <c r="N534" s="211" t="s">
        <v>2178</v>
      </c>
      <c r="O534" s="30" t="s">
        <v>2982</v>
      </c>
      <c r="P534" s="217" t="s">
        <v>2983</v>
      </c>
      <c r="Q534" s="211" t="s">
        <v>3255</v>
      </c>
      <c r="R534" s="217" t="s">
        <v>655</v>
      </c>
      <c r="S534" s="219">
        <v>1.6999999999999999E-3</v>
      </c>
      <c r="T534" s="219">
        <v>1.6968E-3</v>
      </c>
      <c r="U534" s="219">
        <v>0</v>
      </c>
      <c r="V534" s="219">
        <v>6.8000000000000005E-4</v>
      </c>
      <c r="W534" s="219">
        <v>1.0168E-3</v>
      </c>
      <c r="X534" s="219">
        <v>1.6968E-3</v>
      </c>
      <c r="Y534" s="215">
        <v>250000000</v>
      </c>
      <c r="Z534" s="225"/>
      <c r="AA534" s="225">
        <v>100000000</v>
      </c>
      <c r="AB534" s="225">
        <v>75000000</v>
      </c>
      <c r="AC534" s="225">
        <v>75000000</v>
      </c>
    </row>
    <row r="535" spans="9:29" ht="81" x14ac:dyDescent="0.2">
      <c r="I535" s="211" t="s">
        <v>1672</v>
      </c>
      <c r="J535" s="211" t="s">
        <v>1673</v>
      </c>
      <c r="K535" s="216" t="s">
        <v>2852</v>
      </c>
      <c r="L535" s="20" t="s">
        <v>2405</v>
      </c>
      <c r="M535" s="218">
        <v>14.444444444444448</v>
      </c>
      <c r="N535" s="211" t="s">
        <v>3331</v>
      </c>
      <c r="O535" s="30" t="s">
        <v>3332</v>
      </c>
      <c r="P535" s="217" t="s">
        <v>2263</v>
      </c>
      <c r="Q535" s="211"/>
      <c r="R535" s="217"/>
      <c r="S535" s="219"/>
      <c r="T535" s="219"/>
      <c r="U535" s="219"/>
      <c r="V535" s="219"/>
      <c r="W535" s="219"/>
      <c r="X535" s="219"/>
      <c r="Y535" s="215">
        <v>0</v>
      </c>
      <c r="Z535" s="225"/>
      <c r="AA535" s="225"/>
      <c r="AB535" s="225"/>
      <c r="AC535" s="225"/>
    </row>
    <row r="536" spans="9:29" ht="76.5" x14ac:dyDescent="0.2">
      <c r="I536" s="211" t="s">
        <v>1674</v>
      </c>
      <c r="J536" s="211" t="s">
        <v>1675</v>
      </c>
      <c r="K536" s="216" t="s">
        <v>2854</v>
      </c>
      <c r="L536" s="20" t="s">
        <v>2405</v>
      </c>
      <c r="M536" s="218">
        <v>22.222222222222225</v>
      </c>
      <c r="N536" s="211" t="s">
        <v>2985</v>
      </c>
      <c r="O536" s="30" t="s">
        <v>2680</v>
      </c>
      <c r="P536" s="217" t="s">
        <v>1550</v>
      </c>
      <c r="Q536" s="211" t="s">
        <v>3256</v>
      </c>
      <c r="R536" s="217" t="s">
        <v>655</v>
      </c>
      <c r="S536" s="219">
        <v>0</v>
      </c>
      <c r="T536" s="219">
        <v>4041000000</v>
      </c>
      <c r="U536" s="219">
        <v>1041000000</v>
      </c>
      <c r="V536" s="219">
        <v>1000000000</v>
      </c>
      <c r="W536" s="219">
        <v>1000000000</v>
      </c>
      <c r="X536" s="219">
        <v>1000000000</v>
      </c>
      <c r="Y536" s="215">
        <v>4041000000</v>
      </c>
      <c r="Z536" s="225">
        <v>1041000000</v>
      </c>
      <c r="AA536" s="225">
        <v>1000000000</v>
      </c>
      <c r="AB536" s="225">
        <v>1000000000</v>
      </c>
      <c r="AC536" s="225">
        <v>1000000000</v>
      </c>
    </row>
    <row r="537" spans="9:29" ht="67.5" x14ac:dyDescent="0.2">
      <c r="I537" s="211" t="s">
        <v>1676</v>
      </c>
      <c r="J537" s="211" t="s">
        <v>1677</v>
      </c>
      <c r="K537" s="216" t="s">
        <v>2850</v>
      </c>
      <c r="L537" s="20" t="s">
        <v>2405</v>
      </c>
      <c r="M537" s="218">
        <v>26.666666666666671</v>
      </c>
      <c r="N537" s="211" t="s">
        <v>2986</v>
      </c>
      <c r="O537" s="30" t="s">
        <v>2987</v>
      </c>
      <c r="P537" s="217" t="s">
        <v>1562</v>
      </c>
      <c r="Q537" s="211" t="s">
        <v>3255</v>
      </c>
      <c r="R537" s="217" t="s">
        <v>655</v>
      </c>
      <c r="S537" s="219">
        <v>16</v>
      </c>
      <c r="T537" s="219">
        <v>19</v>
      </c>
      <c r="U537" s="219">
        <v>5</v>
      </c>
      <c r="V537" s="219">
        <v>10</v>
      </c>
      <c r="W537" s="219">
        <v>15</v>
      </c>
      <c r="X537" s="219">
        <v>19</v>
      </c>
      <c r="Y537" s="215">
        <v>350000000</v>
      </c>
      <c r="Z537" s="225">
        <v>100000000</v>
      </c>
      <c r="AA537" s="225">
        <v>100000000</v>
      </c>
      <c r="AB537" s="225">
        <v>75000000</v>
      </c>
      <c r="AC537" s="225">
        <v>75000000</v>
      </c>
    </row>
    <row r="538" spans="9:29" ht="108" x14ac:dyDescent="0.2">
      <c r="I538" s="211" t="s">
        <v>1678</v>
      </c>
      <c r="J538" s="211" t="s">
        <v>1679</v>
      </c>
      <c r="K538" s="216" t="s">
        <v>2861</v>
      </c>
      <c r="L538" s="20" t="s">
        <v>2405</v>
      </c>
      <c r="M538" s="218">
        <v>21.111111111111114</v>
      </c>
      <c r="N538" s="211" t="s">
        <v>2988</v>
      </c>
      <c r="O538" s="30" t="s">
        <v>2989</v>
      </c>
      <c r="P538" s="217" t="s">
        <v>1562</v>
      </c>
      <c r="Q538" s="211" t="s">
        <v>3255</v>
      </c>
      <c r="R538" s="217" t="s">
        <v>2257</v>
      </c>
      <c r="S538" s="219">
        <v>0</v>
      </c>
      <c r="T538" s="219">
        <v>1440</v>
      </c>
      <c r="U538" s="219">
        <v>1440</v>
      </c>
      <c r="V538" s="219">
        <v>0</v>
      </c>
      <c r="W538" s="219">
        <v>0</v>
      </c>
      <c r="X538" s="219"/>
      <c r="Y538" s="215">
        <v>1263000000</v>
      </c>
      <c r="Z538" s="225">
        <v>1263000000</v>
      </c>
      <c r="AA538" s="225">
        <v>0</v>
      </c>
      <c r="AB538" s="225">
        <v>0</v>
      </c>
      <c r="AC538" s="225">
        <v>0</v>
      </c>
    </row>
    <row r="539" spans="9:29" ht="114.75" x14ac:dyDescent="0.2">
      <c r="I539" s="211" t="s">
        <v>1680</v>
      </c>
      <c r="J539" s="211" t="s">
        <v>1681</v>
      </c>
      <c r="K539" s="216" t="s">
        <v>2861</v>
      </c>
      <c r="L539" s="20" t="s">
        <v>2405</v>
      </c>
      <c r="M539" s="218">
        <v>15.555555555555557</v>
      </c>
      <c r="N539" s="211" t="s">
        <v>2990</v>
      </c>
      <c r="O539" s="30" t="s">
        <v>2989</v>
      </c>
      <c r="P539" s="217" t="s">
        <v>1562</v>
      </c>
      <c r="Q539" s="211" t="s">
        <v>3255</v>
      </c>
      <c r="R539" s="217" t="s">
        <v>2257</v>
      </c>
      <c r="S539" s="219">
        <v>0</v>
      </c>
      <c r="T539" s="219">
        <v>12245</v>
      </c>
      <c r="U539" s="219">
        <v>0</v>
      </c>
      <c r="V539" s="219">
        <v>3485</v>
      </c>
      <c r="W539" s="219">
        <v>4300</v>
      </c>
      <c r="X539" s="219"/>
      <c r="Y539" s="215">
        <v>2477052032</v>
      </c>
      <c r="Z539" s="225">
        <v>0</v>
      </c>
      <c r="AA539" s="225">
        <v>793520000</v>
      </c>
      <c r="AB539" s="225">
        <v>825260800</v>
      </c>
      <c r="AC539" s="225">
        <v>858271232</v>
      </c>
    </row>
    <row r="540" spans="9:29" ht="54" x14ac:dyDescent="0.2">
      <c r="I540" s="211" t="s">
        <v>1682</v>
      </c>
      <c r="J540" s="211" t="s">
        <v>751</v>
      </c>
      <c r="K540" s="216" t="s">
        <v>1992</v>
      </c>
      <c r="L540" s="20" t="s">
        <v>2411</v>
      </c>
      <c r="M540" s="218">
        <v>2.5362318840579712</v>
      </c>
      <c r="N540" s="211" t="s">
        <v>2991</v>
      </c>
      <c r="O540" s="30" t="s">
        <v>2992</v>
      </c>
      <c r="P540" s="217" t="s">
        <v>1547</v>
      </c>
      <c r="Q540" s="211" t="s">
        <v>3255</v>
      </c>
      <c r="R540" s="217" t="s">
        <v>1553</v>
      </c>
      <c r="S540" s="219">
        <v>0</v>
      </c>
      <c r="T540" s="219">
        <v>17</v>
      </c>
      <c r="U540" s="219">
        <v>0</v>
      </c>
      <c r="V540" s="219">
        <v>9</v>
      </c>
      <c r="W540" s="219">
        <v>13</v>
      </c>
      <c r="X540" s="219">
        <v>17</v>
      </c>
      <c r="Y540" s="215">
        <v>50000000</v>
      </c>
      <c r="Z540" s="225">
        <v>0</v>
      </c>
      <c r="AA540" s="225">
        <v>20000000</v>
      </c>
      <c r="AB540" s="225">
        <v>15000000</v>
      </c>
      <c r="AC540" s="225">
        <v>15000000</v>
      </c>
    </row>
    <row r="541" spans="9:29" ht="54" x14ac:dyDescent="0.2">
      <c r="I541" s="211" t="s">
        <v>752</v>
      </c>
      <c r="J541" s="211" t="s">
        <v>753</v>
      </c>
      <c r="K541" s="216" t="s">
        <v>1992</v>
      </c>
      <c r="L541" s="20" t="s">
        <v>2411</v>
      </c>
      <c r="M541" s="218">
        <v>1.9323671497584543</v>
      </c>
      <c r="N541" s="211" t="s">
        <v>2993</v>
      </c>
      <c r="O541" s="30" t="s">
        <v>2994</v>
      </c>
      <c r="P541" s="217" t="s">
        <v>1547</v>
      </c>
      <c r="Q541" s="211" t="s">
        <v>3255</v>
      </c>
      <c r="R541" s="217" t="s">
        <v>1553</v>
      </c>
      <c r="S541" s="219">
        <v>0</v>
      </c>
      <c r="T541" s="219">
        <v>17</v>
      </c>
      <c r="U541" s="219">
        <v>0</v>
      </c>
      <c r="V541" s="219">
        <v>9</v>
      </c>
      <c r="W541" s="219">
        <v>13</v>
      </c>
      <c r="X541" s="219">
        <v>17</v>
      </c>
      <c r="Y541" s="215">
        <v>9000000</v>
      </c>
      <c r="Z541" s="225">
        <v>0</v>
      </c>
      <c r="AA541" s="225">
        <v>3000000</v>
      </c>
      <c r="AB541" s="225">
        <v>3000000</v>
      </c>
      <c r="AC541" s="225">
        <v>3000000</v>
      </c>
    </row>
    <row r="542" spans="9:29" ht="81" x14ac:dyDescent="0.2">
      <c r="I542" s="211" t="s">
        <v>754</v>
      </c>
      <c r="J542" s="211" t="s">
        <v>755</v>
      </c>
      <c r="K542" s="216" t="s">
        <v>1992</v>
      </c>
      <c r="L542" s="20" t="s">
        <v>2411</v>
      </c>
      <c r="M542" s="218">
        <v>1.5700483091787441</v>
      </c>
      <c r="N542" s="211" t="s">
        <v>2995</v>
      </c>
      <c r="O542" s="30" t="s">
        <v>2996</v>
      </c>
      <c r="P542" s="217" t="s">
        <v>1547</v>
      </c>
      <c r="Q542" s="211" t="s">
        <v>3256</v>
      </c>
      <c r="R542" s="217" t="s">
        <v>1553</v>
      </c>
      <c r="S542" s="219">
        <v>0</v>
      </c>
      <c r="T542" s="219">
        <v>1</v>
      </c>
      <c r="U542" s="219">
        <v>1</v>
      </c>
      <c r="V542" s="219">
        <v>1</v>
      </c>
      <c r="W542" s="219">
        <v>1</v>
      </c>
      <c r="X542" s="219">
        <v>1</v>
      </c>
      <c r="Y542" s="215">
        <v>20000000</v>
      </c>
      <c r="Z542" s="225">
        <v>0</v>
      </c>
      <c r="AA542" s="225">
        <v>10000000</v>
      </c>
      <c r="AB542" s="225">
        <v>5000000</v>
      </c>
      <c r="AC542" s="225">
        <v>5000000</v>
      </c>
    </row>
    <row r="543" spans="9:29" ht="81" x14ac:dyDescent="0.2">
      <c r="I543" s="211" t="s">
        <v>756</v>
      </c>
      <c r="J543" s="211" t="s">
        <v>757</v>
      </c>
      <c r="K543" s="216" t="s">
        <v>1992</v>
      </c>
      <c r="L543" s="20" t="s">
        <v>2411</v>
      </c>
      <c r="M543" s="218">
        <v>5.0120772946859908</v>
      </c>
      <c r="N543" s="211" t="s">
        <v>2997</v>
      </c>
      <c r="O543" s="30" t="s">
        <v>2998</v>
      </c>
      <c r="P543" s="217" t="s">
        <v>1547</v>
      </c>
      <c r="Q543" s="211" t="s">
        <v>3256</v>
      </c>
      <c r="R543" s="217" t="s">
        <v>1553</v>
      </c>
      <c r="S543" s="219">
        <v>0</v>
      </c>
      <c r="T543" s="219">
        <v>48000000</v>
      </c>
      <c r="U543" s="219">
        <v>0</v>
      </c>
      <c r="V543" s="219">
        <v>20000000</v>
      </c>
      <c r="W543" s="219">
        <v>20000000</v>
      </c>
      <c r="X543" s="219">
        <v>8000000</v>
      </c>
      <c r="Y543" s="215">
        <v>48000000</v>
      </c>
      <c r="Z543" s="225">
        <v>0</v>
      </c>
      <c r="AA543" s="225">
        <v>20000000</v>
      </c>
      <c r="AB543" s="225">
        <v>20000000</v>
      </c>
      <c r="AC543" s="225">
        <v>8000000</v>
      </c>
    </row>
    <row r="544" spans="9:29" ht="54" x14ac:dyDescent="0.2">
      <c r="I544" s="211" t="s">
        <v>758</v>
      </c>
      <c r="J544" s="211" t="s">
        <v>759</v>
      </c>
      <c r="K544" s="216" t="s">
        <v>1992</v>
      </c>
      <c r="L544" s="20" t="s">
        <v>2411</v>
      </c>
      <c r="M544" s="218">
        <v>4.64975845410628</v>
      </c>
      <c r="N544" s="211" t="s">
        <v>2999</v>
      </c>
      <c r="O544" s="30" t="s">
        <v>3000</v>
      </c>
      <c r="P544" s="217" t="s">
        <v>1547</v>
      </c>
      <c r="Q544" s="211" t="s">
        <v>3255</v>
      </c>
      <c r="R544" s="217" t="s">
        <v>3290</v>
      </c>
      <c r="S544" s="219">
        <v>0</v>
      </c>
      <c r="T544" s="219">
        <v>10</v>
      </c>
      <c r="U544" s="219">
        <v>2</v>
      </c>
      <c r="V544" s="219">
        <v>5</v>
      </c>
      <c r="W544" s="219">
        <v>8</v>
      </c>
      <c r="X544" s="219">
        <v>10</v>
      </c>
      <c r="Y544" s="215">
        <v>125000000</v>
      </c>
      <c r="Z544" s="225">
        <v>30000000</v>
      </c>
      <c r="AA544" s="225">
        <v>30000000</v>
      </c>
      <c r="AB544" s="225">
        <v>35000000</v>
      </c>
      <c r="AC544" s="225">
        <v>30000000</v>
      </c>
    </row>
    <row r="545" spans="9:29" ht="54" x14ac:dyDescent="0.2">
      <c r="I545" s="211" t="s">
        <v>760</v>
      </c>
      <c r="J545" s="211" t="s">
        <v>761</v>
      </c>
      <c r="K545" s="216" t="s">
        <v>2852</v>
      </c>
      <c r="L545" s="20" t="s">
        <v>2411</v>
      </c>
      <c r="M545" s="218">
        <v>6.3405797101449277</v>
      </c>
      <c r="N545" s="211" t="s">
        <v>3333</v>
      </c>
      <c r="O545" s="30" t="s">
        <v>3334</v>
      </c>
      <c r="P545" s="217" t="s">
        <v>2263</v>
      </c>
      <c r="Q545" s="211"/>
      <c r="R545" s="217"/>
      <c r="S545" s="219"/>
      <c r="T545" s="219"/>
      <c r="U545" s="219"/>
      <c r="V545" s="219"/>
      <c r="W545" s="219"/>
      <c r="X545" s="219"/>
      <c r="Y545" s="215">
        <v>0</v>
      </c>
      <c r="Z545" s="225"/>
      <c r="AA545" s="225"/>
      <c r="AB545" s="225"/>
      <c r="AC545" s="225"/>
    </row>
    <row r="546" spans="9:29" ht="108" x14ac:dyDescent="0.2">
      <c r="I546" s="211" t="s">
        <v>762</v>
      </c>
      <c r="J546" s="211" t="s">
        <v>763</v>
      </c>
      <c r="K546" s="216" t="s">
        <v>2852</v>
      </c>
      <c r="L546" s="20" t="s">
        <v>2411</v>
      </c>
      <c r="M546" s="218">
        <v>6.2198067632850238</v>
      </c>
      <c r="N546" s="211" t="s">
        <v>3335</v>
      </c>
      <c r="O546" s="30" t="s">
        <v>3336</v>
      </c>
      <c r="P546" s="217" t="s">
        <v>2263</v>
      </c>
      <c r="Q546" s="211"/>
      <c r="R546" s="217"/>
      <c r="S546" s="219"/>
      <c r="T546" s="219"/>
      <c r="U546" s="219"/>
      <c r="V546" s="219"/>
      <c r="W546" s="219"/>
      <c r="X546" s="219"/>
      <c r="Y546" s="215">
        <v>0</v>
      </c>
      <c r="Z546" s="225"/>
      <c r="AA546" s="225"/>
      <c r="AB546" s="225"/>
      <c r="AC546" s="225"/>
    </row>
    <row r="547" spans="9:29" ht="54" x14ac:dyDescent="0.2">
      <c r="I547" s="211" t="s">
        <v>764</v>
      </c>
      <c r="J547" s="211" t="s">
        <v>765</v>
      </c>
      <c r="K547" s="216" t="s">
        <v>2850</v>
      </c>
      <c r="L547" s="20" t="s">
        <v>2411</v>
      </c>
      <c r="M547" s="218">
        <v>5.7367149758454108</v>
      </c>
      <c r="N547" s="211" t="s">
        <v>3001</v>
      </c>
      <c r="O547" s="30" t="s">
        <v>3002</v>
      </c>
      <c r="P547" s="217" t="s">
        <v>1562</v>
      </c>
      <c r="Q547" s="211" t="s">
        <v>3256</v>
      </c>
      <c r="R547" s="217" t="s">
        <v>655</v>
      </c>
      <c r="S547" s="219">
        <v>7</v>
      </c>
      <c r="T547" s="219">
        <v>7</v>
      </c>
      <c r="U547" s="219">
        <v>7</v>
      </c>
      <c r="V547" s="219">
        <v>7</v>
      </c>
      <c r="W547" s="219">
        <v>7</v>
      </c>
      <c r="X547" s="219">
        <v>7</v>
      </c>
      <c r="Y547" s="215">
        <v>85000000</v>
      </c>
      <c r="Z547" s="225">
        <v>15000000</v>
      </c>
      <c r="AA547" s="225">
        <v>20000000</v>
      </c>
      <c r="AB547" s="225">
        <v>25000000</v>
      </c>
      <c r="AC547" s="225">
        <v>25000000</v>
      </c>
    </row>
    <row r="548" spans="9:29" ht="54" x14ac:dyDescent="0.2">
      <c r="I548" s="211" t="s">
        <v>766</v>
      </c>
      <c r="J548" s="211" t="s">
        <v>767</v>
      </c>
      <c r="K548" s="216" t="s">
        <v>2850</v>
      </c>
      <c r="L548" s="20" t="s">
        <v>2411</v>
      </c>
      <c r="M548" s="218">
        <v>5.3743961352657017</v>
      </c>
      <c r="N548" s="211" t="s">
        <v>3003</v>
      </c>
      <c r="O548" s="30" t="s">
        <v>3004</v>
      </c>
      <c r="P548" s="217" t="s">
        <v>1562</v>
      </c>
      <c r="Q548" s="211" t="s">
        <v>3255</v>
      </c>
      <c r="R548" s="217" t="s">
        <v>655</v>
      </c>
      <c r="S548" s="219">
        <v>5</v>
      </c>
      <c r="T548" s="219">
        <v>10</v>
      </c>
      <c r="U548" s="219">
        <v>2</v>
      </c>
      <c r="V548" s="219">
        <v>4</v>
      </c>
      <c r="W548" s="219">
        <v>7</v>
      </c>
      <c r="X548" s="219">
        <v>10</v>
      </c>
      <c r="Y548" s="215">
        <v>20000000</v>
      </c>
      <c r="Z548" s="225">
        <v>5000000</v>
      </c>
      <c r="AA548" s="225">
        <v>5000000</v>
      </c>
      <c r="AB548" s="225">
        <v>5000000</v>
      </c>
      <c r="AC548" s="225">
        <v>5000000</v>
      </c>
    </row>
    <row r="549" spans="9:29" ht="89.25" x14ac:dyDescent="0.2">
      <c r="I549" s="211" t="s">
        <v>768</v>
      </c>
      <c r="J549" s="211" t="s">
        <v>769</v>
      </c>
      <c r="K549" s="216" t="s">
        <v>1993</v>
      </c>
      <c r="L549" s="20" t="s">
        <v>2411</v>
      </c>
      <c r="M549" s="218">
        <v>5.132850241545893</v>
      </c>
      <c r="N549" s="211" t="s">
        <v>3005</v>
      </c>
      <c r="O549" s="30" t="s">
        <v>3006</v>
      </c>
      <c r="P549" s="217" t="s">
        <v>1549</v>
      </c>
      <c r="Q549" s="211" t="s">
        <v>3255</v>
      </c>
      <c r="R549" s="217" t="s">
        <v>655</v>
      </c>
      <c r="S549" s="219">
        <v>0</v>
      </c>
      <c r="T549" s="219">
        <v>1</v>
      </c>
      <c r="U549" s="219">
        <v>0</v>
      </c>
      <c r="V549" s="219">
        <v>1</v>
      </c>
      <c r="W549" s="219">
        <v>1</v>
      </c>
      <c r="X549" s="219">
        <v>1</v>
      </c>
      <c r="Y549" s="215">
        <v>6000000</v>
      </c>
      <c r="Z549" s="225">
        <v>0</v>
      </c>
      <c r="AA549" s="225">
        <v>2000000</v>
      </c>
      <c r="AB549" s="225">
        <v>2000000</v>
      </c>
      <c r="AC549" s="225">
        <v>2000000</v>
      </c>
    </row>
    <row r="550" spans="9:29" ht="89.25" x14ac:dyDescent="0.2">
      <c r="I550" s="211" t="s">
        <v>770</v>
      </c>
      <c r="J550" s="211" t="s">
        <v>771</v>
      </c>
      <c r="K550" s="216" t="s">
        <v>1993</v>
      </c>
      <c r="L550" s="20" t="s">
        <v>2411</v>
      </c>
      <c r="M550" s="218">
        <v>4.4082125603864739</v>
      </c>
      <c r="N550" s="211" t="s">
        <v>3007</v>
      </c>
      <c r="O550" s="30" t="s">
        <v>3008</v>
      </c>
      <c r="P550" s="217" t="s">
        <v>1549</v>
      </c>
      <c r="Q550" s="211" t="s">
        <v>3255</v>
      </c>
      <c r="R550" s="217" t="s">
        <v>655</v>
      </c>
      <c r="S550" s="219">
        <v>0</v>
      </c>
      <c r="T550" s="219">
        <v>1</v>
      </c>
      <c r="U550" s="219">
        <v>0</v>
      </c>
      <c r="V550" s="219">
        <v>1</v>
      </c>
      <c r="W550" s="219">
        <v>1</v>
      </c>
      <c r="X550" s="219">
        <v>1</v>
      </c>
      <c r="Y550" s="215">
        <v>60000000</v>
      </c>
      <c r="Z550" s="225">
        <v>0</v>
      </c>
      <c r="AA550" s="225">
        <v>60000000</v>
      </c>
      <c r="AB550" s="225">
        <v>0</v>
      </c>
      <c r="AC550" s="225">
        <v>0</v>
      </c>
    </row>
    <row r="551" spans="9:29" ht="140.25" x14ac:dyDescent="0.2">
      <c r="I551" s="211" t="s">
        <v>772</v>
      </c>
      <c r="J551" s="211" t="s">
        <v>1693</v>
      </c>
      <c r="K551" s="216" t="s">
        <v>1993</v>
      </c>
      <c r="L551" s="20" t="s">
        <v>2411</v>
      </c>
      <c r="M551" s="218">
        <v>4.1666666666666661</v>
      </c>
      <c r="N551" s="211" t="s">
        <v>3009</v>
      </c>
      <c r="O551" s="30" t="s">
        <v>3010</v>
      </c>
      <c r="P551" s="217" t="s">
        <v>1549</v>
      </c>
      <c r="Q551" s="211" t="s">
        <v>3255</v>
      </c>
      <c r="R551" s="217" t="s">
        <v>655</v>
      </c>
      <c r="S551" s="219">
        <v>0</v>
      </c>
      <c r="T551" s="219">
        <v>1</v>
      </c>
      <c r="U551" s="219">
        <v>0</v>
      </c>
      <c r="V551" s="219">
        <v>1</v>
      </c>
      <c r="W551" s="219">
        <v>1</v>
      </c>
      <c r="X551" s="219">
        <v>1</v>
      </c>
      <c r="Y551" s="215">
        <v>6000000</v>
      </c>
      <c r="Z551" s="225">
        <v>0</v>
      </c>
      <c r="AA551" s="225">
        <v>2000000</v>
      </c>
      <c r="AB551" s="225">
        <v>2000000</v>
      </c>
      <c r="AC551" s="225">
        <v>2000000</v>
      </c>
    </row>
    <row r="552" spans="9:29" ht="67.5" x14ac:dyDescent="0.2">
      <c r="I552" s="211" t="s">
        <v>1694</v>
      </c>
      <c r="J552" s="211" t="s">
        <v>1695</v>
      </c>
      <c r="K552" s="216" t="s">
        <v>1993</v>
      </c>
      <c r="L552" s="20" t="s">
        <v>2411</v>
      </c>
      <c r="M552" s="218">
        <v>6.6425120772946862</v>
      </c>
      <c r="N552" s="211" t="s">
        <v>3011</v>
      </c>
      <c r="O552" s="30" t="s">
        <v>3012</v>
      </c>
      <c r="P552" s="217" t="s">
        <v>1549</v>
      </c>
      <c r="Q552" s="211" t="s">
        <v>3255</v>
      </c>
      <c r="R552" s="217" t="s">
        <v>1553</v>
      </c>
      <c r="S552" s="219">
        <v>0</v>
      </c>
      <c r="T552" s="219">
        <v>5</v>
      </c>
      <c r="U552" s="219">
        <v>0</v>
      </c>
      <c r="V552" s="219">
        <v>5</v>
      </c>
      <c r="W552" s="219">
        <v>5</v>
      </c>
      <c r="X552" s="219">
        <v>5</v>
      </c>
      <c r="Y552" s="215">
        <v>30000000</v>
      </c>
      <c r="Z552" s="225">
        <v>0</v>
      </c>
      <c r="AA552" s="225">
        <v>10000000</v>
      </c>
      <c r="AB552" s="225">
        <v>10000000</v>
      </c>
      <c r="AC552" s="225">
        <v>10000000</v>
      </c>
    </row>
    <row r="553" spans="9:29" ht="148.5" x14ac:dyDescent="0.2">
      <c r="I553" s="211" t="s">
        <v>1696</v>
      </c>
      <c r="J553" s="211" t="s">
        <v>1697</v>
      </c>
      <c r="K553" s="216" t="s">
        <v>1993</v>
      </c>
      <c r="L553" s="20" t="s">
        <v>2411</v>
      </c>
      <c r="M553" s="218">
        <v>5.7367149758454108</v>
      </c>
      <c r="N553" s="211" t="s">
        <v>3013</v>
      </c>
      <c r="O553" s="30" t="s">
        <v>3014</v>
      </c>
      <c r="P553" s="217" t="s">
        <v>1549</v>
      </c>
      <c r="Q553" s="211" t="s">
        <v>3255</v>
      </c>
      <c r="R553" s="217" t="s">
        <v>655</v>
      </c>
      <c r="S553" s="219">
        <v>1</v>
      </c>
      <c r="T553" s="219">
        <v>4</v>
      </c>
      <c r="U553" s="219">
        <v>1</v>
      </c>
      <c r="V553" s="219">
        <v>2</v>
      </c>
      <c r="W553" s="219">
        <v>3</v>
      </c>
      <c r="X553" s="219">
        <v>4</v>
      </c>
      <c r="Y553" s="215">
        <v>31000000</v>
      </c>
      <c r="Z553" s="225">
        <v>5000000</v>
      </c>
      <c r="AA553" s="225">
        <v>7000000</v>
      </c>
      <c r="AB553" s="225">
        <v>9000000</v>
      </c>
      <c r="AC553" s="225">
        <v>10000000</v>
      </c>
    </row>
    <row r="554" spans="9:29" ht="63.75" x14ac:dyDescent="0.2">
      <c r="I554" s="211" t="s">
        <v>1698</v>
      </c>
      <c r="J554" s="211" t="s">
        <v>1699</v>
      </c>
      <c r="K554" s="216" t="s">
        <v>1989</v>
      </c>
      <c r="L554" s="20" t="s">
        <v>2411</v>
      </c>
      <c r="M554" s="218">
        <v>3.8647342995169085</v>
      </c>
      <c r="N554" s="211" t="s">
        <v>3015</v>
      </c>
      <c r="O554" s="30" t="s">
        <v>3016</v>
      </c>
      <c r="P554" s="217" t="s">
        <v>1557</v>
      </c>
      <c r="Q554" s="211" t="s">
        <v>3256</v>
      </c>
      <c r="R554" s="217" t="s">
        <v>655</v>
      </c>
      <c r="S554" s="219"/>
      <c r="T554" s="219">
        <v>2</v>
      </c>
      <c r="U554" s="219">
        <v>0</v>
      </c>
      <c r="V554" s="219">
        <v>2</v>
      </c>
      <c r="W554" s="219">
        <v>2</v>
      </c>
      <c r="X554" s="219">
        <v>2</v>
      </c>
      <c r="Y554" s="215">
        <v>0</v>
      </c>
      <c r="Z554" s="225">
        <v>0</v>
      </c>
      <c r="AA554" s="225">
        <v>0</v>
      </c>
      <c r="AB554" s="225">
        <v>0</v>
      </c>
      <c r="AC554" s="225">
        <v>0</v>
      </c>
    </row>
    <row r="555" spans="9:29" ht="76.5" x14ac:dyDescent="0.2">
      <c r="I555" s="211" t="s">
        <v>1700</v>
      </c>
      <c r="J555" s="211" t="s">
        <v>1701</v>
      </c>
      <c r="K555" s="216" t="s">
        <v>1989</v>
      </c>
      <c r="L555" s="20" t="s">
        <v>2411</v>
      </c>
      <c r="M555" s="218">
        <v>3.6231884057971011</v>
      </c>
      <c r="N555" s="211" t="s">
        <v>3017</v>
      </c>
      <c r="O555" s="30" t="s">
        <v>3018</v>
      </c>
      <c r="P555" s="217" t="s">
        <v>1557</v>
      </c>
      <c r="Q555" s="211" t="s">
        <v>3255</v>
      </c>
      <c r="R555" s="217" t="s">
        <v>655</v>
      </c>
      <c r="S555" s="219">
        <v>0</v>
      </c>
      <c r="T555" s="219">
        <v>4</v>
      </c>
      <c r="U555" s="219">
        <v>1</v>
      </c>
      <c r="V555" s="219">
        <v>2</v>
      </c>
      <c r="W555" s="219">
        <v>3</v>
      </c>
      <c r="X555" s="219">
        <v>4</v>
      </c>
      <c r="Y555" s="215">
        <v>750000000</v>
      </c>
      <c r="Z555" s="225">
        <v>95000000</v>
      </c>
      <c r="AA555" s="225">
        <v>145220000</v>
      </c>
      <c r="AB555" s="225">
        <v>167911600</v>
      </c>
      <c r="AC555" s="225">
        <v>341868400</v>
      </c>
    </row>
    <row r="556" spans="9:29" ht="94.5" x14ac:dyDescent="0.2">
      <c r="I556" s="211" t="s">
        <v>1702</v>
      </c>
      <c r="J556" s="211" t="s">
        <v>1703</v>
      </c>
      <c r="K556" s="216" t="s">
        <v>1991</v>
      </c>
      <c r="L556" s="20" t="s">
        <v>2411</v>
      </c>
      <c r="M556" s="218">
        <v>4.8309178743961354</v>
      </c>
      <c r="N556" s="211" t="s">
        <v>3019</v>
      </c>
      <c r="O556" s="30" t="s">
        <v>3020</v>
      </c>
      <c r="P556" s="217" t="s">
        <v>2983</v>
      </c>
      <c r="Q556" s="211" t="s">
        <v>3255</v>
      </c>
      <c r="R556" s="217" t="s">
        <v>655</v>
      </c>
      <c r="S556" s="219">
        <v>0.1</v>
      </c>
      <c r="T556" s="219">
        <v>0.1</v>
      </c>
      <c r="U556" s="219"/>
      <c r="V556" s="219">
        <v>0.05</v>
      </c>
      <c r="W556" s="219">
        <v>0.08</v>
      </c>
      <c r="X556" s="219">
        <v>0.1</v>
      </c>
      <c r="Y556" s="215">
        <v>5788432</v>
      </c>
      <c r="Z556" s="225"/>
      <c r="AA556" s="225">
        <v>5788432</v>
      </c>
      <c r="AB556" s="225">
        <v>0</v>
      </c>
      <c r="AC556" s="225">
        <v>0</v>
      </c>
    </row>
    <row r="557" spans="9:29" ht="40.5" x14ac:dyDescent="0.2">
      <c r="I557" s="211" t="s">
        <v>1704</v>
      </c>
      <c r="J557" s="211" t="s">
        <v>1705</v>
      </c>
      <c r="K557" s="216" t="s">
        <v>2863</v>
      </c>
      <c r="L557" s="20" t="s">
        <v>2411</v>
      </c>
      <c r="M557" s="218">
        <v>3.2608695652173911</v>
      </c>
      <c r="N557" s="211" t="s">
        <v>3021</v>
      </c>
      <c r="O557" s="30" t="s">
        <v>3022</v>
      </c>
      <c r="P557" s="217" t="s">
        <v>1547</v>
      </c>
      <c r="Q557" s="267" t="s">
        <v>3256</v>
      </c>
      <c r="R557" s="217" t="s">
        <v>655</v>
      </c>
      <c r="S557" s="219">
        <v>0</v>
      </c>
      <c r="T557" s="219">
        <v>1</v>
      </c>
      <c r="U557" s="219">
        <v>0</v>
      </c>
      <c r="V557" s="219">
        <v>1</v>
      </c>
      <c r="W557" s="219">
        <v>1</v>
      </c>
      <c r="X557" s="219">
        <v>1</v>
      </c>
      <c r="Y557" s="215">
        <v>134000000</v>
      </c>
      <c r="Z557" s="225">
        <v>40000000</v>
      </c>
      <c r="AA557" s="225">
        <v>51000000</v>
      </c>
      <c r="AB557" s="225">
        <v>20000000</v>
      </c>
      <c r="AC557" s="225">
        <v>23000000</v>
      </c>
    </row>
    <row r="558" spans="9:29" ht="40.5" x14ac:dyDescent="0.2">
      <c r="I558" s="211" t="s">
        <v>1706</v>
      </c>
      <c r="J558" s="211" t="s">
        <v>1707</v>
      </c>
      <c r="K558" s="216" t="s">
        <v>2863</v>
      </c>
      <c r="L558" s="20" t="s">
        <v>2411</v>
      </c>
      <c r="M558" s="218">
        <v>4.7101449275362324</v>
      </c>
      <c r="N558" s="211" t="s">
        <v>3021</v>
      </c>
      <c r="O558" s="30" t="s">
        <v>3022</v>
      </c>
      <c r="P558" s="217" t="s">
        <v>1547</v>
      </c>
      <c r="Q558" s="267" t="s">
        <v>3256</v>
      </c>
      <c r="R558" s="217" t="s">
        <v>655</v>
      </c>
      <c r="S558" s="219">
        <v>0</v>
      </c>
      <c r="T558" s="219">
        <v>1</v>
      </c>
      <c r="U558" s="219">
        <v>0</v>
      </c>
      <c r="V558" s="219">
        <v>1</v>
      </c>
      <c r="W558" s="219">
        <v>1</v>
      </c>
      <c r="X558" s="219">
        <v>1</v>
      </c>
      <c r="Y558" s="215">
        <v>160000000</v>
      </c>
      <c r="Z558" s="225">
        <v>35000000</v>
      </c>
      <c r="AA558" s="225">
        <v>50000000</v>
      </c>
      <c r="AB558" s="225">
        <v>37000000</v>
      </c>
      <c r="AC558" s="225">
        <v>38000000</v>
      </c>
    </row>
    <row r="559" spans="9:29" ht="51" x14ac:dyDescent="0.2">
      <c r="I559" s="211" t="s">
        <v>1708</v>
      </c>
      <c r="J559" s="211" t="s">
        <v>1709</v>
      </c>
      <c r="K559" s="216" t="s">
        <v>2863</v>
      </c>
      <c r="L559" s="20" t="s">
        <v>2411</v>
      </c>
      <c r="M559" s="218">
        <v>5.1932367149758463</v>
      </c>
      <c r="N559" s="211" t="s">
        <v>3023</v>
      </c>
      <c r="O559" s="30" t="s">
        <v>3024</v>
      </c>
      <c r="P559" s="217" t="s">
        <v>1557</v>
      </c>
      <c r="Q559" s="267" t="s">
        <v>3255</v>
      </c>
      <c r="R559" s="217" t="s">
        <v>655</v>
      </c>
      <c r="S559" s="219">
        <v>0</v>
      </c>
      <c r="T559" s="219">
        <v>1</v>
      </c>
      <c r="U559" s="219">
        <v>0</v>
      </c>
      <c r="V559" s="219">
        <v>0</v>
      </c>
      <c r="W559" s="219">
        <v>0</v>
      </c>
      <c r="X559" s="219">
        <v>1</v>
      </c>
      <c r="Y559" s="215">
        <v>40000000</v>
      </c>
      <c r="Z559" s="225">
        <v>0</v>
      </c>
      <c r="AA559" s="225">
        <v>20000000</v>
      </c>
      <c r="AB559" s="225">
        <v>20000000</v>
      </c>
      <c r="AC559" s="225">
        <v>0</v>
      </c>
    </row>
    <row r="560" spans="9:29" ht="40.5" x14ac:dyDescent="0.2">
      <c r="I560" s="211" t="s">
        <v>1710</v>
      </c>
      <c r="J560" s="211" t="s">
        <v>1711</v>
      </c>
      <c r="K560" s="216" t="s">
        <v>2863</v>
      </c>
      <c r="L560" s="20" t="s">
        <v>2411</v>
      </c>
      <c r="M560" s="218">
        <v>3.2608695652173911</v>
      </c>
      <c r="N560" s="211" t="s">
        <v>3025</v>
      </c>
      <c r="O560" s="30" t="s">
        <v>3026</v>
      </c>
      <c r="P560" s="217" t="s">
        <v>1547</v>
      </c>
      <c r="Q560" s="211" t="s">
        <v>3255</v>
      </c>
      <c r="R560" s="217" t="s">
        <v>655</v>
      </c>
      <c r="S560" s="219">
        <v>0</v>
      </c>
      <c r="T560" s="219">
        <v>1</v>
      </c>
      <c r="U560" s="219">
        <v>0.25</v>
      </c>
      <c r="V560" s="219">
        <v>0.5</v>
      </c>
      <c r="W560" s="219">
        <v>0.75</v>
      </c>
      <c r="X560" s="219">
        <v>1</v>
      </c>
      <c r="Y560" s="215">
        <v>103000000</v>
      </c>
      <c r="Z560" s="225">
        <v>20000000</v>
      </c>
      <c r="AA560" s="225">
        <v>28000000</v>
      </c>
      <c r="AB560" s="225">
        <v>31000000</v>
      </c>
      <c r="AC560" s="225">
        <v>24000000</v>
      </c>
    </row>
    <row r="561" spans="9:29" x14ac:dyDescent="0.2">
      <c r="I561" s="211" t="s">
        <v>1712</v>
      </c>
      <c r="J561" s="218" t="s">
        <v>800</v>
      </c>
      <c r="K561" s="216" t="s">
        <v>2863</v>
      </c>
      <c r="L561" s="20" t="s">
        <v>2411</v>
      </c>
      <c r="M561" s="218">
        <v>3.0193236714975846</v>
      </c>
      <c r="N561" s="218" t="s">
        <v>3027</v>
      </c>
      <c r="O561" s="30" t="s">
        <v>3028</v>
      </c>
      <c r="P561" s="217" t="s">
        <v>1547</v>
      </c>
      <c r="Q561" s="211" t="s">
        <v>3255</v>
      </c>
      <c r="R561" s="217" t="s">
        <v>655</v>
      </c>
      <c r="S561" s="219">
        <v>0</v>
      </c>
      <c r="T561" s="219">
        <v>1</v>
      </c>
      <c r="U561" s="219">
        <v>0.25</v>
      </c>
      <c r="V561" s="219">
        <v>0.5</v>
      </c>
      <c r="W561" s="219">
        <v>0.75</v>
      </c>
      <c r="X561" s="219">
        <v>1</v>
      </c>
      <c r="Y561" s="215">
        <v>66000000</v>
      </c>
      <c r="Z561" s="225">
        <v>15000000</v>
      </c>
      <c r="AA561" s="225">
        <v>16000000</v>
      </c>
      <c r="AB561" s="225">
        <v>17000000</v>
      </c>
      <c r="AC561" s="225">
        <v>18000000</v>
      </c>
    </row>
    <row r="562" spans="9:29" ht="40.5" x14ac:dyDescent="0.2">
      <c r="I562" s="211" t="s">
        <v>801</v>
      </c>
      <c r="J562" s="218" t="s">
        <v>802</v>
      </c>
      <c r="K562" s="216" t="s">
        <v>2863</v>
      </c>
      <c r="L562" s="20" t="s">
        <v>2411</v>
      </c>
      <c r="M562" s="218">
        <v>2.7777777777777781</v>
      </c>
      <c r="N562" s="218" t="s">
        <v>3025</v>
      </c>
      <c r="O562" s="30" t="s">
        <v>3026</v>
      </c>
      <c r="P562" s="217" t="s">
        <v>1547</v>
      </c>
      <c r="Q562" s="211" t="s">
        <v>3255</v>
      </c>
      <c r="R562" s="217" t="s">
        <v>655</v>
      </c>
      <c r="S562" s="219">
        <v>0</v>
      </c>
      <c r="T562" s="219">
        <v>1</v>
      </c>
      <c r="U562" s="219">
        <v>0.25</v>
      </c>
      <c r="V562" s="219">
        <v>0.5</v>
      </c>
      <c r="W562" s="219">
        <v>0.75</v>
      </c>
      <c r="X562" s="219">
        <v>1</v>
      </c>
      <c r="Y562" s="215">
        <v>0</v>
      </c>
      <c r="Z562" s="225"/>
      <c r="AA562" s="225"/>
      <c r="AB562" s="225"/>
      <c r="AC562" s="225"/>
    </row>
    <row r="563" spans="9:29" ht="162" x14ac:dyDescent="0.2">
      <c r="I563" s="211" t="s">
        <v>821</v>
      </c>
      <c r="J563" s="218" t="s">
        <v>822</v>
      </c>
      <c r="K563" s="216" t="s">
        <v>1991</v>
      </c>
      <c r="L563" s="20" t="s">
        <v>2412</v>
      </c>
      <c r="M563" s="218">
        <v>3.6363636363636362</v>
      </c>
      <c r="N563" s="218" t="s">
        <v>2185</v>
      </c>
      <c r="O563" s="30" t="s">
        <v>2186</v>
      </c>
      <c r="P563" s="217" t="s">
        <v>2983</v>
      </c>
      <c r="Q563" s="211" t="s">
        <v>3255</v>
      </c>
      <c r="R563" s="217" t="s">
        <v>655</v>
      </c>
      <c r="S563" s="219">
        <v>0.3</v>
      </c>
      <c r="T563" s="219">
        <v>1</v>
      </c>
      <c r="U563" s="219">
        <v>0</v>
      </c>
      <c r="V563" s="219">
        <v>0.3</v>
      </c>
      <c r="W563" s="219">
        <v>0.6</v>
      </c>
      <c r="X563" s="219">
        <v>1</v>
      </c>
      <c r="Y563" s="215">
        <v>4000000</v>
      </c>
      <c r="Z563" s="225"/>
      <c r="AA563" s="225">
        <v>2000000</v>
      </c>
      <c r="AB563" s="225">
        <v>1000000</v>
      </c>
      <c r="AC563" s="225">
        <v>1000000</v>
      </c>
    </row>
    <row r="564" spans="9:29" ht="81" x14ac:dyDescent="0.2">
      <c r="I564" s="211" t="s">
        <v>803</v>
      </c>
      <c r="J564" s="218" t="s">
        <v>804</v>
      </c>
      <c r="K564" s="216" t="s">
        <v>2863</v>
      </c>
      <c r="L564" s="20" t="s">
        <v>2411</v>
      </c>
      <c r="M564" s="218">
        <v>5.1515151515151514</v>
      </c>
      <c r="N564" s="218" t="s">
        <v>3029</v>
      </c>
      <c r="O564" s="30" t="s">
        <v>3030</v>
      </c>
      <c r="P564" s="217" t="s">
        <v>1547</v>
      </c>
      <c r="Q564" s="211" t="s">
        <v>3255</v>
      </c>
      <c r="R564" s="217" t="s">
        <v>655</v>
      </c>
      <c r="S564" s="219">
        <v>0</v>
      </c>
      <c r="T564" s="219">
        <v>42</v>
      </c>
      <c r="U564" s="219">
        <v>3</v>
      </c>
      <c r="V564" s="219">
        <v>10</v>
      </c>
      <c r="W564" s="219">
        <v>25</v>
      </c>
      <c r="X564" s="219">
        <v>42</v>
      </c>
      <c r="Y564" s="215">
        <v>91000000</v>
      </c>
      <c r="Z564" s="225">
        <v>10000000</v>
      </c>
      <c r="AA564" s="225">
        <v>25000000</v>
      </c>
      <c r="AB564" s="225">
        <v>28000000</v>
      </c>
      <c r="AC564" s="225">
        <v>28000000</v>
      </c>
    </row>
    <row r="565" spans="9:29" ht="67.5" x14ac:dyDescent="0.2">
      <c r="I565" s="211" t="s">
        <v>805</v>
      </c>
      <c r="J565" s="218" t="s">
        <v>806</v>
      </c>
      <c r="K565" s="216" t="s">
        <v>2863</v>
      </c>
      <c r="L565" s="20" t="s">
        <v>2411</v>
      </c>
      <c r="M565" s="218">
        <v>5.7575757575757578</v>
      </c>
      <c r="N565" s="218" t="s">
        <v>3031</v>
      </c>
      <c r="O565" s="30" t="s">
        <v>3032</v>
      </c>
      <c r="P565" s="217" t="s">
        <v>1547</v>
      </c>
      <c r="Q565" s="211" t="s">
        <v>3255</v>
      </c>
      <c r="R565" s="217" t="s">
        <v>655</v>
      </c>
      <c r="S565" s="219">
        <v>0</v>
      </c>
      <c r="T565" s="219">
        <v>42</v>
      </c>
      <c r="U565" s="219">
        <v>2</v>
      </c>
      <c r="V565" s="219">
        <v>10</v>
      </c>
      <c r="W565" s="219">
        <v>25</v>
      </c>
      <c r="X565" s="219">
        <v>42</v>
      </c>
      <c r="Y565" s="215">
        <v>30000000</v>
      </c>
      <c r="Z565" s="225">
        <v>5000000</v>
      </c>
      <c r="AA565" s="225">
        <v>5000000</v>
      </c>
      <c r="AB565" s="225">
        <v>10000000</v>
      </c>
      <c r="AC565" s="225">
        <v>10000000</v>
      </c>
    </row>
    <row r="566" spans="9:29" ht="40.5" x14ac:dyDescent="0.2">
      <c r="I566" s="211" t="s">
        <v>807</v>
      </c>
      <c r="J566" s="211" t="s">
        <v>808</v>
      </c>
      <c r="K566" s="216" t="s">
        <v>2863</v>
      </c>
      <c r="L566" s="20" t="s">
        <v>2411</v>
      </c>
      <c r="M566" s="218">
        <v>18.181818181818183</v>
      </c>
      <c r="N566" s="211" t="s">
        <v>3033</v>
      </c>
      <c r="O566" s="30" t="s">
        <v>3034</v>
      </c>
      <c r="P566" s="217" t="s">
        <v>1547</v>
      </c>
      <c r="Q566" s="211" t="s">
        <v>3255</v>
      </c>
      <c r="R566" s="217" t="s">
        <v>655</v>
      </c>
      <c r="S566" s="219">
        <v>0</v>
      </c>
      <c r="T566" s="219">
        <v>16</v>
      </c>
      <c r="U566" s="219">
        <v>3</v>
      </c>
      <c r="V566" s="219">
        <v>6</v>
      </c>
      <c r="W566" s="219">
        <v>10</v>
      </c>
      <c r="X566" s="219">
        <v>16</v>
      </c>
      <c r="Y566" s="215">
        <v>49000000</v>
      </c>
      <c r="Z566" s="225">
        <v>10000000</v>
      </c>
      <c r="AA566" s="225">
        <v>15000000</v>
      </c>
      <c r="AB566" s="225">
        <v>12000000</v>
      </c>
      <c r="AC566" s="225">
        <v>12000000</v>
      </c>
    </row>
    <row r="567" spans="9:29" ht="67.5" x14ac:dyDescent="0.2">
      <c r="I567" s="211" t="s">
        <v>809</v>
      </c>
      <c r="J567" s="211" t="s">
        <v>810</v>
      </c>
      <c r="K567" s="216" t="s">
        <v>2863</v>
      </c>
      <c r="L567" s="20" t="s">
        <v>2411</v>
      </c>
      <c r="M567" s="218">
        <v>3.6363636363636362</v>
      </c>
      <c r="N567" s="211" t="s">
        <v>3035</v>
      </c>
      <c r="O567" s="30" t="s">
        <v>3036</v>
      </c>
      <c r="P567" s="217" t="s">
        <v>1547</v>
      </c>
      <c r="Q567" s="211" t="s">
        <v>3256</v>
      </c>
      <c r="R567" s="217" t="s">
        <v>655</v>
      </c>
      <c r="S567" s="219">
        <v>0</v>
      </c>
      <c r="T567" s="219">
        <v>20</v>
      </c>
      <c r="U567" s="219">
        <v>5</v>
      </c>
      <c r="V567" s="219">
        <v>10</v>
      </c>
      <c r="W567" s="219">
        <v>15</v>
      </c>
      <c r="X567" s="219">
        <v>20</v>
      </c>
      <c r="Y567" s="215">
        <v>94000000</v>
      </c>
      <c r="Z567" s="225">
        <v>20000000</v>
      </c>
      <c r="AA567" s="225">
        <v>25000000</v>
      </c>
      <c r="AB567" s="225">
        <v>24000000</v>
      </c>
      <c r="AC567" s="225">
        <v>25000000</v>
      </c>
    </row>
    <row r="568" spans="9:29" ht="63.75" x14ac:dyDescent="0.2">
      <c r="I568" s="211" t="s">
        <v>811</v>
      </c>
      <c r="J568" s="211" t="s">
        <v>812</v>
      </c>
      <c r="K568" s="216" t="s">
        <v>1989</v>
      </c>
      <c r="L568" s="20" t="s">
        <v>2411</v>
      </c>
      <c r="M568" s="218">
        <v>16.363636363636363</v>
      </c>
      <c r="N568" s="211" t="s">
        <v>3037</v>
      </c>
      <c r="O568" s="30" t="s">
        <v>3024</v>
      </c>
      <c r="P568" s="217" t="s">
        <v>1557</v>
      </c>
      <c r="Q568" s="211" t="s">
        <v>3256</v>
      </c>
      <c r="R568" s="217" t="s">
        <v>655</v>
      </c>
      <c r="S568" s="219">
        <v>0</v>
      </c>
      <c r="T568" s="219">
        <v>1</v>
      </c>
      <c r="U568" s="219">
        <v>0</v>
      </c>
      <c r="V568" s="219">
        <v>1</v>
      </c>
      <c r="W568" s="219">
        <v>1</v>
      </c>
      <c r="X568" s="219">
        <v>1</v>
      </c>
      <c r="Y568" s="215">
        <v>0</v>
      </c>
      <c r="Z568" s="225">
        <v>0</v>
      </c>
      <c r="AA568" s="225">
        <v>0</v>
      </c>
      <c r="AB568" s="225">
        <v>0</v>
      </c>
      <c r="AC568" s="225">
        <v>0</v>
      </c>
    </row>
    <row r="569" spans="9:29" ht="76.5" x14ac:dyDescent="0.2">
      <c r="I569" s="211" t="s">
        <v>813</v>
      </c>
      <c r="J569" s="211" t="s">
        <v>814</v>
      </c>
      <c r="K569" s="216" t="s">
        <v>3337</v>
      </c>
      <c r="L569" s="20" t="s">
        <v>2411</v>
      </c>
      <c r="M569" s="218">
        <v>14.545454545454545</v>
      </c>
      <c r="N569" s="211" t="s">
        <v>3038</v>
      </c>
      <c r="O569" s="30" t="s">
        <v>3039</v>
      </c>
      <c r="P569" s="217" t="s">
        <v>1557</v>
      </c>
      <c r="Q569" s="211" t="s">
        <v>3256</v>
      </c>
      <c r="R569" s="217" t="s">
        <v>655</v>
      </c>
      <c r="S569" s="219">
        <v>0</v>
      </c>
      <c r="T569" s="219">
        <v>1</v>
      </c>
      <c r="U569" s="219">
        <v>0</v>
      </c>
      <c r="V569" s="219">
        <v>1</v>
      </c>
      <c r="W569" s="219">
        <v>1</v>
      </c>
      <c r="X569" s="219">
        <v>1</v>
      </c>
      <c r="Y569" s="215">
        <v>0</v>
      </c>
      <c r="Z569" s="225">
        <v>0</v>
      </c>
      <c r="AA569" s="225">
        <v>0</v>
      </c>
      <c r="AB569" s="225">
        <v>0</v>
      </c>
      <c r="AC569" s="225">
        <v>0</v>
      </c>
    </row>
    <row r="570" spans="9:29" ht="89.25" x14ac:dyDescent="0.2">
      <c r="I570" s="211" t="s">
        <v>815</v>
      </c>
      <c r="J570" s="211" t="s">
        <v>816</v>
      </c>
      <c r="K570" s="216" t="s">
        <v>1989</v>
      </c>
      <c r="L570" s="20" t="s">
        <v>2411</v>
      </c>
      <c r="M570" s="218">
        <v>12.727272727272727</v>
      </c>
      <c r="N570" s="211" t="s">
        <v>3040</v>
      </c>
      <c r="O570" s="30" t="s">
        <v>3041</v>
      </c>
      <c r="P570" s="217" t="s">
        <v>1557</v>
      </c>
      <c r="Q570" s="211" t="s">
        <v>3256</v>
      </c>
      <c r="R570" s="217" t="s">
        <v>655</v>
      </c>
      <c r="S570" s="219">
        <v>0</v>
      </c>
      <c r="T570" s="219">
        <v>50</v>
      </c>
      <c r="U570" s="219">
        <v>50</v>
      </c>
      <c r="V570" s="219">
        <v>50</v>
      </c>
      <c r="W570" s="219">
        <v>50</v>
      </c>
      <c r="X570" s="219">
        <v>50</v>
      </c>
      <c r="Y570" s="215">
        <v>0</v>
      </c>
      <c r="Z570" s="225">
        <v>0</v>
      </c>
      <c r="AA570" s="225">
        <v>0</v>
      </c>
      <c r="AB570" s="225">
        <v>0</v>
      </c>
      <c r="AC570" s="225">
        <v>0</v>
      </c>
    </row>
    <row r="571" spans="9:29" ht="162" x14ac:dyDescent="0.2">
      <c r="I571" s="211" t="s">
        <v>817</v>
      </c>
      <c r="J571" s="211" t="s">
        <v>818</v>
      </c>
      <c r="K571" s="216" t="s">
        <v>2863</v>
      </c>
      <c r="L571" s="20" t="s">
        <v>2411</v>
      </c>
      <c r="M571" s="218">
        <v>10.90909090909091</v>
      </c>
      <c r="N571" s="211" t="s">
        <v>3042</v>
      </c>
      <c r="O571" s="30" t="s">
        <v>3043</v>
      </c>
      <c r="P571" s="217" t="s">
        <v>1547</v>
      </c>
      <c r="Q571" s="211" t="s">
        <v>3256</v>
      </c>
      <c r="R571" s="217" t="s">
        <v>655</v>
      </c>
      <c r="S571" s="219">
        <v>0</v>
      </c>
      <c r="T571" s="219">
        <v>1</v>
      </c>
      <c r="U571" s="219">
        <v>0</v>
      </c>
      <c r="V571" s="219">
        <v>1</v>
      </c>
      <c r="W571" s="219">
        <v>1</v>
      </c>
      <c r="X571" s="219">
        <v>1</v>
      </c>
      <c r="Y571" s="215">
        <v>35000000</v>
      </c>
      <c r="Z571" s="225">
        <v>0</v>
      </c>
      <c r="AA571" s="225">
        <v>10000000</v>
      </c>
      <c r="AB571" s="225">
        <v>10000000</v>
      </c>
      <c r="AC571" s="225">
        <v>15000000</v>
      </c>
    </row>
    <row r="572" spans="9:29" ht="140.25" x14ac:dyDescent="0.2">
      <c r="I572" s="211" t="s">
        <v>819</v>
      </c>
      <c r="J572" s="211" t="s">
        <v>820</v>
      </c>
      <c r="K572" s="216" t="s">
        <v>1993</v>
      </c>
      <c r="L572" s="20" t="s">
        <v>2411</v>
      </c>
      <c r="M572" s="218">
        <v>9.0909090909090917</v>
      </c>
      <c r="N572" s="211" t="s">
        <v>3009</v>
      </c>
      <c r="O572" s="30" t="s">
        <v>3010</v>
      </c>
      <c r="P572" s="217" t="s">
        <v>1549</v>
      </c>
      <c r="Q572" s="211" t="s">
        <v>3255</v>
      </c>
      <c r="R572" s="217" t="s">
        <v>655</v>
      </c>
      <c r="S572" s="219">
        <v>0</v>
      </c>
      <c r="T572" s="219">
        <v>1</v>
      </c>
      <c r="U572" s="219">
        <v>0</v>
      </c>
      <c r="V572" s="219">
        <v>1</v>
      </c>
      <c r="W572" s="219">
        <v>1</v>
      </c>
      <c r="X572" s="219">
        <v>1</v>
      </c>
      <c r="Y572" s="215">
        <v>6000000</v>
      </c>
      <c r="Z572" s="225">
        <v>0</v>
      </c>
      <c r="AA572" s="225">
        <v>2000000</v>
      </c>
      <c r="AB572" s="225">
        <v>2000000</v>
      </c>
      <c r="AC572" s="225">
        <v>2000000</v>
      </c>
    </row>
    <row r="573" spans="9:29" ht="40.5" x14ac:dyDescent="0.2">
      <c r="I573" s="211" t="s">
        <v>823</v>
      </c>
      <c r="J573" s="211" t="s">
        <v>824</v>
      </c>
      <c r="K573" s="216" t="s">
        <v>1992</v>
      </c>
      <c r="L573" s="20" t="s">
        <v>2413</v>
      </c>
      <c r="M573" s="218">
        <v>21.428571428571431</v>
      </c>
      <c r="N573" s="211" t="s">
        <v>3044</v>
      </c>
      <c r="O573" s="30" t="s">
        <v>3045</v>
      </c>
      <c r="P573" s="217" t="s">
        <v>1547</v>
      </c>
      <c r="Q573" s="211" t="s">
        <v>3255</v>
      </c>
      <c r="R573" s="217" t="s">
        <v>1553</v>
      </c>
      <c r="S573" s="219">
        <v>0</v>
      </c>
      <c r="T573" s="219">
        <v>300</v>
      </c>
      <c r="U573" s="219">
        <v>0</v>
      </c>
      <c r="V573" s="219">
        <v>150</v>
      </c>
      <c r="W573" s="219">
        <v>225</v>
      </c>
      <c r="X573" s="219">
        <v>300</v>
      </c>
      <c r="Y573" s="215">
        <v>20000000</v>
      </c>
      <c r="Z573" s="225">
        <v>0</v>
      </c>
      <c r="AA573" s="225">
        <v>10000000</v>
      </c>
      <c r="AB573" s="225">
        <v>5000000</v>
      </c>
      <c r="AC573" s="225">
        <v>5000000</v>
      </c>
    </row>
    <row r="574" spans="9:29" ht="38.25" x14ac:dyDescent="0.2">
      <c r="I574" s="211" t="s">
        <v>825</v>
      </c>
      <c r="J574" s="211" t="s">
        <v>826</v>
      </c>
      <c r="K574" s="216" t="s">
        <v>1992</v>
      </c>
      <c r="L574" s="20" t="s">
        <v>2413</v>
      </c>
      <c r="M574" s="221">
        <v>19.047619047619047</v>
      </c>
      <c r="N574" s="211" t="s">
        <v>3046</v>
      </c>
      <c r="O574" s="30" t="s">
        <v>3047</v>
      </c>
      <c r="P574" s="217" t="s">
        <v>1547</v>
      </c>
      <c r="Q574" s="211" t="s">
        <v>3255</v>
      </c>
      <c r="R574" s="217" t="s">
        <v>1553</v>
      </c>
      <c r="S574" s="219">
        <v>0</v>
      </c>
      <c r="T574" s="219">
        <v>1</v>
      </c>
      <c r="U574" s="219">
        <v>0</v>
      </c>
      <c r="V574" s="219">
        <v>1</v>
      </c>
      <c r="W574" s="219">
        <v>1</v>
      </c>
      <c r="X574" s="219">
        <v>1</v>
      </c>
      <c r="Y574" s="215">
        <v>10000000</v>
      </c>
      <c r="Z574" s="225">
        <v>0</v>
      </c>
      <c r="AA574" s="225">
        <v>3000000</v>
      </c>
      <c r="AB574" s="225">
        <v>3000000</v>
      </c>
      <c r="AC574" s="225">
        <v>4000000</v>
      </c>
    </row>
    <row r="575" spans="9:29" ht="81" x14ac:dyDescent="0.2">
      <c r="I575" s="211" t="s">
        <v>827</v>
      </c>
      <c r="J575" s="211" t="s">
        <v>828</v>
      </c>
      <c r="K575" s="216" t="s">
        <v>1992</v>
      </c>
      <c r="L575" s="20" t="s">
        <v>2413</v>
      </c>
      <c r="M575" s="218">
        <v>16.666666666666668</v>
      </c>
      <c r="N575" s="211" t="s">
        <v>3048</v>
      </c>
      <c r="O575" s="30" t="s">
        <v>3049</v>
      </c>
      <c r="P575" s="217" t="s">
        <v>1547</v>
      </c>
      <c r="Q575" s="211" t="s">
        <v>3256</v>
      </c>
      <c r="R575" s="217" t="s">
        <v>3290</v>
      </c>
      <c r="S575" s="219">
        <v>0</v>
      </c>
      <c r="T575" s="219">
        <v>150000000</v>
      </c>
      <c r="U575" s="219">
        <v>0</v>
      </c>
      <c r="V575" s="219">
        <v>50000000</v>
      </c>
      <c r="W575" s="219">
        <v>50000000</v>
      </c>
      <c r="X575" s="219">
        <v>50000000</v>
      </c>
      <c r="Y575" s="215">
        <v>150000000</v>
      </c>
      <c r="Z575" s="225">
        <v>0</v>
      </c>
      <c r="AA575" s="225">
        <v>50000000</v>
      </c>
      <c r="AB575" s="225">
        <v>50000000</v>
      </c>
      <c r="AC575" s="225">
        <v>50000000</v>
      </c>
    </row>
    <row r="576" spans="9:29" ht="27" x14ac:dyDescent="0.2">
      <c r="I576" s="211" t="s">
        <v>829</v>
      </c>
      <c r="J576" s="211" t="s">
        <v>830</v>
      </c>
      <c r="K576" s="216" t="s">
        <v>1992</v>
      </c>
      <c r="L576" s="20" t="s">
        <v>2413</v>
      </c>
      <c r="M576" s="221">
        <v>14.285714285714288</v>
      </c>
      <c r="N576" s="211" t="s">
        <v>3050</v>
      </c>
      <c r="O576" s="30" t="s">
        <v>3051</v>
      </c>
      <c r="P576" s="217" t="s">
        <v>1547</v>
      </c>
      <c r="Q576" s="211" t="s">
        <v>3256</v>
      </c>
      <c r="R576" s="217" t="s">
        <v>1553</v>
      </c>
      <c r="S576" s="219">
        <v>0</v>
      </c>
      <c r="T576" s="219">
        <v>3</v>
      </c>
      <c r="U576" s="219">
        <v>0</v>
      </c>
      <c r="V576" s="219">
        <v>3</v>
      </c>
      <c r="W576" s="219">
        <v>3</v>
      </c>
      <c r="X576" s="219">
        <v>3</v>
      </c>
      <c r="Y576" s="215">
        <v>30000000</v>
      </c>
      <c r="Z576" s="225">
        <v>0</v>
      </c>
      <c r="AA576" s="225">
        <v>10000000</v>
      </c>
      <c r="AB576" s="225">
        <v>10000000</v>
      </c>
      <c r="AC576" s="225">
        <v>10000000</v>
      </c>
    </row>
    <row r="577" spans="9:29" ht="54" x14ac:dyDescent="0.2">
      <c r="I577" s="211" t="s">
        <v>831</v>
      </c>
      <c r="J577" s="211" t="s">
        <v>832</v>
      </c>
      <c r="K577" s="216" t="s">
        <v>1992</v>
      </c>
      <c r="L577" s="20" t="s">
        <v>2413</v>
      </c>
      <c r="M577" s="218">
        <v>11.904761904761903</v>
      </c>
      <c r="N577" s="211" t="s">
        <v>3052</v>
      </c>
      <c r="O577" s="30" t="s">
        <v>3053</v>
      </c>
      <c r="P577" s="217" t="s">
        <v>1547</v>
      </c>
      <c r="Q577" s="211" t="s">
        <v>3256</v>
      </c>
      <c r="R577" s="217" t="s">
        <v>1553</v>
      </c>
      <c r="S577" s="219">
        <v>0</v>
      </c>
      <c r="T577" s="219">
        <v>1</v>
      </c>
      <c r="U577" s="219"/>
      <c r="V577" s="219">
        <v>1</v>
      </c>
      <c r="W577" s="219">
        <v>1</v>
      </c>
      <c r="X577" s="219">
        <v>1</v>
      </c>
      <c r="Y577" s="215">
        <v>15000000</v>
      </c>
      <c r="Z577" s="225">
        <v>0</v>
      </c>
      <c r="AA577" s="225">
        <v>5000000</v>
      </c>
      <c r="AB577" s="225">
        <v>5000000</v>
      </c>
      <c r="AC577" s="225">
        <v>5000000</v>
      </c>
    </row>
    <row r="578" spans="9:29" ht="67.5" x14ac:dyDescent="0.2">
      <c r="I578" s="211" t="s">
        <v>833</v>
      </c>
      <c r="J578" s="211" t="s">
        <v>834</v>
      </c>
      <c r="K578" s="216" t="s">
        <v>1993</v>
      </c>
      <c r="L578" s="20" t="s">
        <v>2413</v>
      </c>
      <c r="M578" s="218">
        <v>9.5238095238095255</v>
      </c>
      <c r="N578" s="211" t="s">
        <v>3011</v>
      </c>
      <c r="O578" s="30" t="s">
        <v>3012</v>
      </c>
      <c r="P578" s="217" t="s">
        <v>1549</v>
      </c>
      <c r="Q578" s="211" t="s">
        <v>3255</v>
      </c>
      <c r="R578" s="217" t="s">
        <v>1553</v>
      </c>
      <c r="S578" s="219">
        <v>0</v>
      </c>
      <c r="T578" s="219">
        <v>5</v>
      </c>
      <c r="U578" s="219">
        <v>0</v>
      </c>
      <c r="V578" s="219">
        <v>5</v>
      </c>
      <c r="W578" s="219">
        <v>5</v>
      </c>
      <c r="X578" s="219">
        <v>5</v>
      </c>
      <c r="Y578" s="215">
        <v>30000000</v>
      </c>
      <c r="Z578" s="225">
        <v>0</v>
      </c>
      <c r="AA578" s="225">
        <v>10000000</v>
      </c>
      <c r="AB578" s="225">
        <v>10000000</v>
      </c>
      <c r="AC578" s="225">
        <v>10000000</v>
      </c>
    </row>
    <row r="579" spans="9:29" ht="102" x14ac:dyDescent="0.2">
      <c r="I579" s="211" t="s">
        <v>835</v>
      </c>
      <c r="J579" s="211" t="s">
        <v>836</v>
      </c>
      <c r="K579" s="216" t="s">
        <v>1989</v>
      </c>
      <c r="L579" s="20" t="s">
        <v>2413</v>
      </c>
      <c r="M579" s="218">
        <v>7.1428571428571432</v>
      </c>
      <c r="N579" s="211" t="s">
        <v>3054</v>
      </c>
      <c r="O579" s="30" t="s">
        <v>3055</v>
      </c>
      <c r="P579" s="217" t="s">
        <v>1557</v>
      </c>
      <c r="Q579" s="211" t="s">
        <v>3256</v>
      </c>
      <c r="R579" s="217" t="s">
        <v>655</v>
      </c>
      <c r="S579" s="219">
        <v>0</v>
      </c>
      <c r="T579" s="219">
        <v>0.25</v>
      </c>
      <c r="U579" s="219">
        <v>0.25</v>
      </c>
      <c r="V579" s="219">
        <v>0.25</v>
      </c>
      <c r="W579" s="219">
        <v>0.25</v>
      </c>
      <c r="X579" s="219">
        <v>0.25</v>
      </c>
      <c r="Y579" s="215">
        <v>0</v>
      </c>
      <c r="Z579" s="225">
        <v>0</v>
      </c>
      <c r="AA579" s="225">
        <v>0</v>
      </c>
      <c r="AB579" s="225">
        <v>0</v>
      </c>
      <c r="AC579" s="225">
        <v>0</v>
      </c>
    </row>
    <row r="580" spans="9:29" ht="38.25" x14ac:dyDescent="0.2">
      <c r="I580" s="211" t="s">
        <v>837</v>
      </c>
      <c r="J580" s="211" t="s">
        <v>838</v>
      </c>
      <c r="K580" s="216" t="s">
        <v>2863</v>
      </c>
      <c r="L580" s="20" t="s">
        <v>2414</v>
      </c>
      <c r="M580" s="218">
        <v>40</v>
      </c>
      <c r="N580" s="211" t="s">
        <v>3056</v>
      </c>
      <c r="O580" s="30" t="s">
        <v>3057</v>
      </c>
      <c r="P580" s="217" t="s">
        <v>1555</v>
      </c>
      <c r="Q580" s="211" t="s">
        <v>3256</v>
      </c>
      <c r="R580" s="217" t="s">
        <v>655</v>
      </c>
      <c r="S580" s="219">
        <v>0</v>
      </c>
      <c r="T580" s="219">
        <v>1</v>
      </c>
      <c r="U580" s="219">
        <v>1</v>
      </c>
      <c r="V580" s="219">
        <v>1</v>
      </c>
      <c r="W580" s="219">
        <v>1</v>
      </c>
      <c r="X580" s="219">
        <v>1</v>
      </c>
      <c r="Y580" s="215">
        <v>10000000</v>
      </c>
      <c r="Z580" s="225">
        <v>10000000</v>
      </c>
      <c r="AA580" s="225">
        <v>0</v>
      </c>
      <c r="AB580" s="225">
        <v>0</v>
      </c>
      <c r="AC580" s="225">
        <v>0</v>
      </c>
    </row>
    <row r="581" spans="9:29" ht="67.5" x14ac:dyDescent="0.2">
      <c r="I581" s="211" t="s">
        <v>839</v>
      </c>
      <c r="J581" s="211" t="s">
        <v>840</v>
      </c>
      <c r="K581" s="216" t="s">
        <v>2863</v>
      </c>
      <c r="L581" s="20" t="s">
        <v>2414</v>
      </c>
      <c r="M581" s="218">
        <v>30</v>
      </c>
      <c r="N581" s="211" t="s">
        <v>3058</v>
      </c>
      <c r="O581" s="30" t="s">
        <v>3059</v>
      </c>
      <c r="P581" s="217" t="s">
        <v>1555</v>
      </c>
      <c r="Q581" s="211" t="s">
        <v>3256</v>
      </c>
      <c r="R581" s="217" t="s">
        <v>655</v>
      </c>
      <c r="S581" s="219">
        <v>0</v>
      </c>
      <c r="T581" s="219">
        <v>1</v>
      </c>
      <c r="U581" s="219">
        <v>0</v>
      </c>
      <c r="V581" s="219">
        <v>1</v>
      </c>
      <c r="W581" s="219">
        <v>1</v>
      </c>
      <c r="X581" s="219">
        <v>1</v>
      </c>
      <c r="Y581" s="215">
        <v>20000000</v>
      </c>
      <c r="Z581" s="225">
        <v>5000000</v>
      </c>
      <c r="AA581" s="225">
        <v>5000000</v>
      </c>
      <c r="AB581" s="225">
        <v>5000000</v>
      </c>
      <c r="AC581" s="225">
        <v>5000000</v>
      </c>
    </row>
    <row r="582" spans="9:29" ht="81" x14ac:dyDescent="0.2">
      <c r="I582" s="211" t="s">
        <v>841</v>
      </c>
      <c r="J582" s="211" t="s">
        <v>842</v>
      </c>
      <c r="K582" s="216" t="s">
        <v>2863</v>
      </c>
      <c r="L582" s="20" t="s">
        <v>2414</v>
      </c>
      <c r="M582" s="218">
        <v>20</v>
      </c>
      <c r="N582" s="211" t="s">
        <v>3060</v>
      </c>
      <c r="O582" s="30" t="s">
        <v>3061</v>
      </c>
      <c r="P582" s="217" t="s">
        <v>1555</v>
      </c>
      <c r="Q582" s="211" t="s">
        <v>3256</v>
      </c>
      <c r="R582" s="217" t="s">
        <v>655</v>
      </c>
      <c r="S582" s="219">
        <v>0</v>
      </c>
      <c r="T582" s="219">
        <v>1</v>
      </c>
      <c r="U582" s="219">
        <v>0</v>
      </c>
      <c r="V582" s="219">
        <v>1</v>
      </c>
      <c r="W582" s="219">
        <v>1</v>
      </c>
      <c r="X582" s="219">
        <v>1</v>
      </c>
      <c r="Y582" s="215">
        <v>20000000</v>
      </c>
      <c r="Z582" s="225">
        <v>0</v>
      </c>
      <c r="AA582" s="225">
        <v>0</v>
      </c>
      <c r="AB582" s="225">
        <v>10000000</v>
      </c>
      <c r="AC582" s="225">
        <v>10000000</v>
      </c>
    </row>
    <row r="583" spans="9:29" ht="102" x14ac:dyDescent="0.2">
      <c r="I583" s="211" t="s">
        <v>843</v>
      </c>
      <c r="J583" s="211" t="s">
        <v>844</v>
      </c>
      <c r="K583" s="216" t="s">
        <v>1989</v>
      </c>
      <c r="L583" s="20" t="s">
        <v>2414</v>
      </c>
      <c r="M583" s="218">
        <v>10</v>
      </c>
      <c r="N583" s="211" t="s">
        <v>3062</v>
      </c>
      <c r="O583" s="30" t="s">
        <v>3063</v>
      </c>
      <c r="P583" s="217" t="s">
        <v>1557</v>
      </c>
      <c r="Q583" s="211" t="s">
        <v>3256</v>
      </c>
      <c r="R583" s="217" t="s">
        <v>655</v>
      </c>
      <c r="S583" s="219">
        <v>0</v>
      </c>
      <c r="T583" s="219">
        <v>0.25</v>
      </c>
      <c r="U583" s="219">
        <v>0.25</v>
      </c>
      <c r="V583" s="219">
        <v>0.25</v>
      </c>
      <c r="W583" s="219">
        <v>0.25</v>
      </c>
      <c r="X583" s="219">
        <v>0.25</v>
      </c>
      <c r="Y583" s="215">
        <v>0</v>
      </c>
      <c r="Z583" s="225">
        <v>0</v>
      </c>
      <c r="AA583" s="225">
        <v>0</v>
      </c>
      <c r="AB583" s="225">
        <v>0</v>
      </c>
      <c r="AC583" s="225">
        <v>0</v>
      </c>
    </row>
    <row r="584" spans="9:29" ht="189" x14ac:dyDescent="0.2">
      <c r="I584" s="211" t="s">
        <v>845</v>
      </c>
      <c r="J584" s="211" t="s">
        <v>846</v>
      </c>
      <c r="K584" s="216" t="s">
        <v>2850</v>
      </c>
      <c r="L584" s="20" t="s">
        <v>2415</v>
      </c>
      <c r="M584" s="218">
        <v>32.222222222222229</v>
      </c>
      <c r="N584" s="211" t="s">
        <v>3064</v>
      </c>
      <c r="O584" s="30" t="s">
        <v>3065</v>
      </c>
      <c r="P584" s="217" t="s">
        <v>1562</v>
      </c>
      <c r="Q584" s="211" t="s">
        <v>3255</v>
      </c>
      <c r="R584" s="217" t="s">
        <v>655</v>
      </c>
      <c r="S584" s="219">
        <v>12</v>
      </c>
      <c r="T584" s="219">
        <v>18</v>
      </c>
      <c r="U584" s="219">
        <v>5</v>
      </c>
      <c r="V584" s="219">
        <v>10</v>
      </c>
      <c r="W584" s="219">
        <v>15</v>
      </c>
      <c r="X584" s="219">
        <v>18</v>
      </c>
      <c r="Y584" s="215">
        <v>3960903463</v>
      </c>
      <c r="Z584" s="225">
        <v>792589930</v>
      </c>
      <c r="AA584" s="225">
        <v>1025045628</v>
      </c>
      <c r="AB584" s="225">
        <v>1055796997</v>
      </c>
      <c r="AC584" s="225">
        <v>1087470908</v>
      </c>
    </row>
    <row r="585" spans="9:29" ht="108" x14ac:dyDescent="0.2">
      <c r="I585" s="211" t="s">
        <v>847</v>
      </c>
      <c r="J585" s="211" t="s">
        <v>848</v>
      </c>
      <c r="K585" s="216" t="s">
        <v>2850</v>
      </c>
      <c r="L585" s="20" t="s">
        <v>2415</v>
      </c>
      <c r="M585" s="218">
        <v>10.000000000000002</v>
      </c>
      <c r="N585" s="211" t="s">
        <v>3066</v>
      </c>
      <c r="O585" s="30" t="s">
        <v>3067</v>
      </c>
      <c r="P585" s="217" t="s">
        <v>1562</v>
      </c>
      <c r="Q585" s="211" t="s">
        <v>3255</v>
      </c>
      <c r="R585" s="217" t="s">
        <v>655</v>
      </c>
      <c r="S585" s="219">
        <v>0</v>
      </c>
      <c r="T585" s="219">
        <v>1</v>
      </c>
      <c r="U585" s="219">
        <v>1</v>
      </c>
      <c r="V585" s="219">
        <v>1</v>
      </c>
      <c r="W585" s="219">
        <v>1</v>
      </c>
      <c r="X585" s="219">
        <v>1</v>
      </c>
      <c r="Y585" s="215">
        <v>100000000</v>
      </c>
      <c r="Z585" s="225">
        <v>100000000</v>
      </c>
      <c r="AA585" s="225">
        <v>0</v>
      </c>
      <c r="AB585" s="225">
        <v>0</v>
      </c>
      <c r="AC585" s="225">
        <v>0</v>
      </c>
    </row>
    <row r="586" spans="9:29" ht="108" x14ac:dyDescent="0.2">
      <c r="I586" s="211" t="s">
        <v>849</v>
      </c>
      <c r="J586" s="211" t="s">
        <v>850</v>
      </c>
      <c r="K586" s="216" t="s">
        <v>2850</v>
      </c>
      <c r="L586" s="20" t="s">
        <v>2415</v>
      </c>
      <c r="M586" s="218">
        <v>10.000000000000002</v>
      </c>
      <c r="N586" s="211" t="s">
        <v>3068</v>
      </c>
      <c r="O586" s="30" t="s">
        <v>3069</v>
      </c>
      <c r="P586" s="217" t="s">
        <v>1562</v>
      </c>
      <c r="Q586" s="211" t="s">
        <v>3255</v>
      </c>
      <c r="R586" s="217" t="s">
        <v>655</v>
      </c>
      <c r="S586" s="219">
        <v>0</v>
      </c>
      <c r="T586" s="219">
        <v>1</v>
      </c>
      <c r="U586" s="219">
        <v>1</v>
      </c>
      <c r="V586" s="219">
        <v>1</v>
      </c>
      <c r="W586" s="219">
        <v>1</v>
      </c>
      <c r="X586" s="219">
        <v>1</v>
      </c>
      <c r="Y586" s="215">
        <v>97600000</v>
      </c>
      <c r="Z586" s="225">
        <v>97600000</v>
      </c>
      <c r="AA586" s="225">
        <v>0</v>
      </c>
      <c r="AB586" s="225">
        <v>0</v>
      </c>
      <c r="AC586" s="225">
        <v>0</v>
      </c>
    </row>
    <row r="587" spans="9:29" ht="89.25" x14ac:dyDescent="0.2">
      <c r="I587" s="211" t="s">
        <v>851</v>
      </c>
      <c r="J587" s="211" t="s">
        <v>852</v>
      </c>
      <c r="K587" s="216" t="s">
        <v>2861</v>
      </c>
      <c r="L587" s="20" t="s">
        <v>2416</v>
      </c>
      <c r="M587" s="218">
        <v>25.555555555555557</v>
      </c>
      <c r="N587" s="211" t="s">
        <v>3070</v>
      </c>
      <c r="O587" s="30" t="s">
        <v>3071</v>
      </c>
      <c r="P587" s="217" t="s">
        <v>1562</v>
      </c>
      <c r="Q587" s="211" t="s">
        <v>3255</v>
      </c>
      <c r="R587" s="217" t="s">
        <v>2267</v>
      </c>
      <c r="S587" s="219">
        <v>10</v>
      </c>
      <c r="T587" s="219">
        <v>500</v>
      </c>
      <c r="U587" s="219">
        <v>0</v>
      </c>
      <c r="V587" s="219">
        <v>0</v>
      </c>
      <c r="W587" s="219">
        <v>250</v>
      </c>
      <c r="X587" s="219">
        <v>500</v>
      </c>
      <c r="Y587" s="215">
        <v>10000000</v>
      </c>
      <c r="Z587" s="225">
        <v>0</v>
      </c>
      <c r="AA587" s="225">
        <v>0</v>
      </c>
      <c r="AB587" s="225">
        <v>5000000</v>
      </c>
      <c r="AC587" s="225">
        <v>5000000</v>
      </c>
    </row>
    <row r="588" spans="9:29" ht="76.5" x14ac:dyDescent="0.2">
      <c r="I588" s="211" t="s">
        <v>853</v>
      </c>
      <c r="J588" s="211" t="s">
        <v>854</v>
      </c>
      <c r="K588" s="216" t="s">
        <v>2861</v>
      </c>
      <c r="L588" s="20" t="s">
        <v>2416</v>
      </c>
      <c r="M588" s="218">
        <v>22.222222222222225</v>
      </c>
      <c r="N588" s="211" t="s">
        <v>3072</v>
      </c>
      <c r="O588" s="30" t="s">
        <v>3073</v>
      </c>
      <c r="P588" s="217" t="s">
        <v>1562</v>
      </c>
      <c r="Q588" s="211" t="s">
        <v>3255</v>
      </c>
      <c r="R588" s="217" t="s">
        <v>2267</v>
      </c>
      <c r="S588" s="219">
        <v>40000</v>
      </c>
      <c r="T588" s="219">
        <v>10500</v>
      </c>
      <c r="U588" s="219">
        <v>2500</v>
      </c>
      <c r="V588" s="219">
        <v>5000</v>
      </c>
      <c r="W588" s="219">
        <v>7500</v>
      </c>
      <c r="X588" s="219">
        <v>10500</v>
      </c>
      <c r="Y588" s="215">
        <v>2500000</v>
      </c>
      <c r="Z588" s="225"/>
      <c r="AA588" s="225"/>
      <c r="AB588" s="225">
        <v>1250000</v>
      </c>
      <c r="AC588" s="225">
        <v>1250000</v>
      </c>
    </row>
    <row r="589" spans="9:29" ht="108" x14ac:dyDescent="0.2">
      <c r="I589" s="211" t="s">
        <v>855</v>
      </c>
      <c r="J589" s="211" t="s">
        <v>856</v>
      </c>
      <c r="K589" s="216" t="s">
        <v>1997</v>
      </c>
      <c r="L589" s="20" t="s">
        <v>654</v>
      </c>
      <c r="M589" s="218">
        <v>44.44444444444445</v>
      </c>
      <c r="N589" s="211" t="s">
        <v>856</v>
      </c>
      <c r="O589" s="30" t="s">
        <v>3074</v>
      </c>
      <c r="P589" s="217"/>
      <c r="Q589" s="211"/>
      <c r="R589" s="217" t="s">
        <v>655</v>
      </c>
      <c r="S589" s="219" t="s">
        <v>3075</v>
      </c>
      <c r="T589" s="219">
        <v>42</v>
      </c>
      <c r="U589" s="219">
        <v>6</v>
      </c>
      <c r="V589" s="219">
        <v>24</v>
      </c>
      <c r="W589" s="219">
        <v>34</v>
      </c>
      <c r="X589" s="219">
        <v>42</v>
      </c>
      <c r="Y589" s="215">
        <v>15000000</v>
      </c>
      <c r="Z589" s="225">
        <v>0</v>
      </c>
      <c r="AA589" s="225">
        <v>5000000</v>
      </c>
      <c r="AB589" s="225">
        <v>5000000</v>
      </c>
      <c r="AC589" s="225">
        <v>5000000</v>
      </c>
    </row>
    <row r="590" spans="9:29" ht="40.5" x14ac:dyDescent="0.2">
      <c r="I590" s="211" t="s">
        <v>857</v>
      </c>
      <c r="J590" s="211" t="s">
        <v>858</v>
      </c>
      <c r="K590" s="216" t="s">
        <v>1992</v>
      </c>
      <c r="L590" s="20" t="s">
        <v>654</v>
      </c>
      <c r="M590" s="218">
        <v>55.555555555555564</v>
      </c>
      <c r="N590" s="211" t="s">
        <v>3076</v>
      </c>
      <c r="O590" s="30" t="s">
        <v>3077</v>
      </c>
      <c r="P590" s="217" t="s">
        <v>1547</v>
      </c>
      <c r="Q590" s="211" t="s">
        <v>3255</v>
      </c>
      <c r="R590" s="217" t="s">
        <v>1553</v>
      </c>
      <c r="S590" s="219">
        <v>0</v>
      </c>
      <c r="T590" s="219">
        <v>8</v>
      </c>
      <c r="U590" s="219">
        <v>0</v>
      </c>
      <c r="V590" s="219">
        <v>2</v>
      </c>
      <c r="W590" s="219">
        <v>6</v>
      </c>
      <c r="X590" s="219">
        <v>8</v>
      </c>
      <c r="Y590" s="215">
        <v>15896288</v>
      </c>
      <c r="Z590" s="225">
        <v>0</v>
      </c>
      <c r="AA590" s="225">
        <v>0</v>
      </c>
      <c r="AB590" s="225">
        <v>15896288</v>
      </c>
      <c r="AC590" s="225">
        <v>0</v>
      </c>
    </row>
    <row r="591" spans="9:29" ht="67.5" x14ac:dyDescent="0.2">
      <c r="I591" s="211" t="s">
        <v>859</v>
      </c>
      <c r="J591" s="211" t="s">
        <v>860</v>
      </c>
      <c r="K591" s="216" t="s">
        <v>1996</v>
      </c>
      <c r="L591" s="20" t="s">
        <v>654</v>
      </c>
      <c r="M591" s="218">
        <v>10.526315789473685</v>
      </c>
      <c r="N591" s="211" t="s">
        <v>3078</v>
      </c>
      <c r="O591" s="30" t="s">
        <v>3079</v>
      </c>
      <c r="P591" s="217" t="s">
        <v>1546</v>
      </c>
      <c r="Q591" s="211" t="s">
        <v>3256</v>
      </c>
      <c r="R591" s="217" t="s">
        <v>2257</v>
      </c>
      <c r="S591" s="219">
        <v>0</v>
      </c>
      <c r="T591" s="219">
        <v>1</v>
      </c>
      <c r="U591" s="219">
        <v>1</v>
      </c>
      <c r="V591" s="219">
        <v>1</v>
      </c>
      <c r="W591" s="219">
        <v>1</v>
      </c>
      <c r="X591" s="219">
        <v>1</v>
      </c>
      <c r="Y591" s="215">
        <v>450000000</v>
      </c>
      <c r="Z591" s="225">
        <v>150000000</v>
      </c>
      <c r="AA591" s="225">
        <v>100000000</v>
      </c>
      <c r="AB591" s="225">
        <v>100000000</v>
      </c>
      <c r="AC591" s="225">
        <v>100000000</v>
      </c>
    </row>
    <row r="592" spans="9:29" ht="94.5" x14ac:dyDescent="0.2">
      <c r="I592" s="30" t="s">
        <v>861</v>
      </c>
      <c r="J592" s="216" t="s">
        <v>862</v>
      </c>
      <c r="K592" s="216" t="s">
        <v>1997</v>
      </c>
      <c r="L592" s="20" t="s">
        <v>654</v>
      </c>
      <c r="M592" s="230">
        <v>7.1150097465886937</v>
      </c>
      <c r="N592" s="30" t="s">
        <v>3080</v>
      </c>
      <c r="O592" s="30" t="s">
        <v>3081</v>
      </c>
      <c r="P592" s="217" t="s">
        <v>1547</v>
      </c>
      <c r="Q592" s="217" t="s">
        <v>3256</v>
      </c>
      <c r="R592" s="217" t="s">
        <v>655</v>
      </c>
      <c r="S592" s="30" t="s">
        <v>3338</v>
      </c>
      <c r="T592" s="231">
        <v>2</v>
      </c>
      <c r="U592" s="231">
        <v>2</v>
      </c>
      <c r="V592" s="231">
        <v>2</v>
      </c>
      <c r="W592" s="231">
        <v>2</v>
      </c>
      <c r="X592" s="231">
        <v>2</v>
      </c>
      <c r="Y592" s="215">
        <v>106500000</v>
      </c>
      <c r="Z592" s="225">
        <v>22500000</v>
      </c>
      <c r="AA592" s="225">
        <v>32000000</v>
      </c>
      <c r="AB592" s="225">
        <v>25000000</v>
      </c>
      <c r="AC592" s="225">
        <v>27000000</v>
      </c>
    </row>
    <row r="593" spans="9:29" ht="81" x14ac:dyDescent="0.2">
      <c r="I593" s="30" t="s">
        <v>863</v>
      </c>
      <c r="J593" s="216" t="s">
        <v>864</v>
      </c>
      <c r="K593" s="216" t="s">
        <v>1997</v>
      </c>
      <c r="L593" s="20" t="s">
        <v>654</v>
      </c>
      <c r="M593" s="230">
        <v>7.1150097465886937</v>
      </c>
      <c r="N593" s="30" t="s">
        <v>3082</v>
      </c>
      <c r="O593" s="30" t="s">
        <v>3081</v>
      </c>
      <c r="P593" s="217" t="s">
        <v>1547</v>
      </c>
      <c r="Q593" s="217" t="s">
        <v>3256</v>
      </c>
      <c r="R593" s="217" t="s">
        <v>655</v>
      </c>
      <c r="S593" s="30" t="s">
        <v>3338</v>
      </c>
      <c r="T593" s="231">
        <v>1</v>
      </c>
      <c r="U593" s="231">
        <v>0</v>
      </c>
      <c r="V593" s="231">
        <v>1</v>
      </c>
      <c r="W593" s="231">
        <v>1</v>
      </c>
      <c r="X593" s="231">
        <v>1</v>
      </c>
      <c r="Y593" s="215">
        <v>29000000</v>
      </c>
      <c r="Z593" s="225">
        <v>0</v>
      </c>
      <c r="AA593" s="225">
        <v>19000000</v>
      </c>
      <c r="AB593" s="225">
        <v>5000000</v>
      </c>
      <c r="AC593" s="225">
        <v>5000000</v>
      </c>
    </row>
    <row r="594" spans="9:29" ht="54" x14ac:dyDescent="0.2">
      <c r="I594" s="30" t="s">
        <v>3339</v>
      </c>
      <c r="J594" s="216" t="s">
        <v>3340</v>
      </c>
      <c r="K594" s="216" t="s">
        <v>1997</v>
      </c>
      <c r="L594" s="20" t="s">
        <v>654</v>
      </c>
      <c r="M594" s="230">
        <v>3.25</v>
      </c>
      <c r="N594" s="30" t="s">
        <v>3083</v>
      </c>
      <c r="O594" s="30" t="s">
        <v>3084</v>
      </c>
      <c r="P594" s="217" t="s">
        <v>1550</v>
      </c>
      <c r="Q594" s="217" t="s">
        <v>3255</v>
      </c>
      <c r="R594" s="217" t="s">
        <v>655</v>
      </c>
      <c r="S594" s="30" t="s">
        <v>3338</v>
      </c>
      <c r="T594" s="231">
        <v>42</v>
      </c>
      <c r="U594" s="231">
        <v>0</v>
      </c>
      <c r="V594" s="231">
        <v>20</v>
      </c>
      <c r="W594" s="231">
        <v>30</v>
      </c>
      <c r="X594" s="231">
        <v>42</v>
      </c>
      <c r="Y594" s="215">
        <v>43000000</v>
      </c>
      <c r="Z594" s="225">
        <v>20000000</v>
      </c>
      <c r="AA594" s="225">
        <v>10000000</v>
      </c>
      <c r="AB594" s="225">
        <v>8000000</v>
      </c>
      <c r="AC594" s="225">
        <v>5000000</v>
      </c>
    </row>
    <row r="595" spans="9:29" ht="54" x14ac:dyDescent="0.2">
      <c r="I595" s="30" t="s">
        <v>3341</v>
      </c>
      <c r="J595" s="216" t="s">
        <v>3340</v>
      </c>
      <c r="K595" s="216" t="s">
        <v>2863</v>
      </c>
      <c r="L595" s="20" t="s">
        <v>654</v>
      </c>
      <c r="M595" s="230">
        <v>5.52</v>
      </c>
      <c r="N595" s="30" t="s">
        <v>3083</v>
      </c>
      <c r="O595" s="30" t="s">
        <v>3084</v>
      </c>
      <c r="P595" s="217" t="s">
        <v>1550</v>
      </c>
      <c r="Q595" s="217" t="s">
        <v>3255</v>
      </c>
      <c r="R595" s="217" t="s">
        <v>655</v>
      </c>
      <c r="S595" s="30" t="s">
        <v>3338</v>
      </c>
      <c r="T595" s="231"/>
      <c r="U595" s="231"/>
      <c r="V595" s="231"/>
      <c r="W595" s="231"/>
      <c r="X595" s="231"/>
      <c r="Y595" s="215">
        <v>73000000</v>
      </c>
      <c r="Z595" s="225">
        <v>10000000</v>
      </c>
      <c r="AA595" s="225">
        <v>20000000</v>
      </c>
      <c r="AB595" s="225">
        <v>21000000</v>
      </c>
      <c r="AC595" s="225">
        <v>22000000</v>
      </c>
    </row>
    <row r="596" spans="9:29" ht="94.5" x14ac:dyDescent="0.2">
      <c r="I596" s="30" t="s">
        <v>865</v>
      </c>
      <c r="J596" s="216" t="s">
        <v>866</v>
      </c>
      <c r="K596" s="216" t="s">
        <v>1997</v>
      </c>
      <c r="L596" s="20" t="s">
        <v>654</v>
      </c>
      <c r="M596" s="230">
        <v>5.8479532163742691</v>
      </c>
      <c r="N596" s="30" t="s">
        <v>3085</v>
      </c>
      <c r="O596" s="30" t="s">
        <v>3086</v>
      </c>
      <c r="P596" s="217" t="s">
        <v>1555</v>
      </c>
      <c r="Q596" s="217" t="s">
        <v>3255</v>
      </c>
      <c r="R596" s="217" t="s">
        <v>655</v>
      </c>
      <c r="S596" s="30" t="s">
        <v>3338</v>
      </c>
      <c r="T596" s="231">
        <v>80</v>
      </c>
      <c r="U596" s="231">
        <v>20</v>
      </c>
      <c r="V596" s="231">
        <v>40</v>
      </c>
      <c r="W596" s="231">
        <v>60</v>
      </c>
      <c r="X596" s="231">
        <v>80</v>
      </c>
      <c r="Y596" s="215">
        <v>55500000</v>
      </c>
      <c r="Z596" s="225">
        <v>6500000</v>
      </c>
      <c r="AA596" s="225">
        <v>5000000</v>
      </c>
      <c r="AB596" s="225">
        <v>24000000</v>
      </c>
      <c r="AC596" s="225">
        <v>20000000</v>
      </c>
    </row>
    <row r="597" spans="9:29" ht="54" x14ac:dyDescent="0.2">
      <c r="I597" s="30" t="s">
        <v>867</v>
      </c>
      <c r="J597" s="216" t="s">
        <v>868</v>
      </c>
      <c r="K597" s="216" t="s">
        <v>1997</v>
      </c>
      <c r="L597" s="20" t="s">
        <v>654</v>
      </c>
      <c r="M597" s="230">
        <v>5.6530214424951275</v>
      </c>
      <c r="N597" s="30" t="s">
        <v>3087</v>
      </c>
      <c r="O597" s="30" t="s">
        <v>3088</v>
      </c>
      <c r="P597" s="217" t="s">
        <v>2983</v>
      </c>
      <c r="Q597" s="217" t="s">
        <v>3255</v>
      </c>
      <c r="R597" s="217" t="s">
        <v>655</v>
      </c>
      <c r="S597" s="30">
        <v>12</v>
      </c>
      <c r="T597" s="231">
        <v>16</v>
      </c>
      <c r="U597" s="231">
        <v>4</v>
      </c>
      <c r="V597" s="231">
        <v>8</v>
      </c>
      <c r="W597" s="231">
        <v>12</v>
      </c>
      <c r="X597" s="231">
        <v>16</v>
      </c>
      <c r="Y597" s="215">
        <v>12000000</v>
      </c>
      <c r="Z597" s="225">
        <v>1000000</v>
      </c>
      <c r="AA597" s="225">
        <v>5000000</v>
      </c>
      <c r="AB597" s="225">
        <v>2000000</v>
      </c>
      <c r="AC597" s="225">
        <v>4000000</v>
      </c>
    </row>
    <row r="598" spans="9:29" ht="54" x14ac:dyDescent="0.2">
      <c r="I598" s="30" t="s">
        <v>869</v>
      </c>
      <c r="J598" s="216" t="s">
        <v>870</v>
      </c>
      <c r="K598" s="216" t="s">
        <v>1997</v>
      </c>
      <c r="L598" s="20" t="s">
        <v>654</v>
      </c>
      <c r="M598" s="230">
        <v>7.9922027290448341</v>
      </c>
      <c r="N598" s="30" t="s">
        <v>3089</v>
      </c>
      <c r="O598" s="30" t="s">
        <v>3090</v>
      </c>
      <c r="P598" s="217" t="s">
        <v>2983</v>
      </c>
      <c r="Q598" s="217" t="s">
        <v>3255</v>
      </c>
      <c r="R598" s="217" t="s">
        <v>655</v>
      </c>
      <c r="S598" s="30" t="s">
        <v>3338</v>
      </c>
      <c r="T598" s="231">
        <v>4</v>
      </c>
      <c r="U598" s="231">
        <v>1</v>
      </c>
      <c r="V598" s="231">
        <v>2</v>
      </c>
      <c r="W598" s="231">
        <v>3</v>
      </c>
      <c r="X598" s="231">
        <v>4</v>
      </c>
      <c r="Y598" s="215">
        <v>13000000</v>
      </c>
      <c r="Z598" s="225">
        <v>0</v>
      </c>
      <c r="AA598" s="225">
        <v>5000000</v>
      </c>
      <c r="AB598" s="225">
        <v>3000000</v>
      </c>
      <c r="AC598" s="225">
        <v>5000000</v>
      </c>
    </row>
    <row r="599" spans="9:29" ht="54" x14ac:dyDescent="0.2">
      <c r="I599" s="30" t="s">
        <v>871</v>
      </c>
      <c r="J599" s="216" t="s">
        <v>872</v>
      </c>
      <c r="K599" s="216" t="s">
        <v>1997</v>
      </c>
      <c r="L599" s="20" t="s">
        <v>654</v>
      </c>
      <c r="M599" s="230">
        <v>7.1150097465886937</v>
      </c>
      <c r="N599" s="30" t="s">
        <v>3091</v>
      </c>
      <c r="O599" s="30" t="s">
        <v>3092</v>
      </c>
      <c r="P599" s="217" t="s">
        <v>1547</v>
      </c>
      <c r="Q599" s="217" t="s">
        <v>3255</v>
      </c>
      <c r="R599" s="217" t="s">
        <v>655</v>
      </c>
      <c r="S599" s="30">
        <v>1</v>
      </c>
      <c r="T599" s="231">
        <v>3</v>
      </c>
      <c r="U599" s="231">
        <v>0</v>
      </c>
      <c r="V599" s="231">
        <v>1</v>
      </c>
      <c r="W599" s="231">
        <v>2</v>
      </c>
      <c r="X599" s="231">
        <v>3</v>
      </c>
      <c r="Y599" s="215">
        <v>10000000</v>
      </c>
      <c r="Z599" s="225">
        <v>0</v>
      </c>
      <c r="AA599" s="225">
        <v>5000000</v>
      </c>
      <c r="AB599" s="225">
        <v>2000000</v>
      </c>
      <c r="AC599" s="225">
        <v>3000000</v>
      </c>
    </row>
    <row r="600" spans="9:29" ht="81" x14ac:dyDescent="0.2">
      <c r="I600" s="30" t="s">
        <v>652</v>
      </c>
      <c r="J600" s="216" t="s">
        <v>653</v>
      </c>
      <c r="K600" s="216" t="s">
        <v>1997</v>
      </c>
      <c r="L600" s="20" t="s">
        <v>654</v>
      </c>
      <c r="M600" s="230">
        <v>4.7758284600389871</v>
      </c>
      <c r="N600" s="30" t="s">
        <v>3093</v>
      </c>
      <c r="O600" s="30" t="s">
        <v>3094</v>
      </c>
      <c r="P600" s="217" t="s">
        <v>1555</v>
      </c>
      <c r="Q600" s="217" t="s">
        <v>3255</v>
      </c>
      <c r="R600" s="217" t="s">
        <v>655</v>
      </c>
      <c r="S600" s="30">
        <v>1</v>
      </c>
      <c r="T600" s="231">
        <v>42</v>
      </c>
      <c r="U600" s="231">
        <v>6</v>
      </c>
      <c r="V600" s="231">
        <v>18</v>
      </c>
      <c r="W600" s="231">
        <v>30</v>
      </c>
      <c r="X600" s="231">
        <v>42</v>
      </c>
      <c r="Y600" s="215">
        <v>10000000</v>
      </c>
      <c r="Z600" s="225">
        <v>0</v>
      </c>
      <c r="AA600" s="225">
        <v>4000000</v>
      </c>
      <c r="AB600" s="225">
        <v>3000000</v>
      </c>
      <c r="AC600" s="225">
        <v>3000000</v>
      </c>
    </row>
    <row r="601" spans="9:29" ht="162" x14ac:dyDescent="0.2">
      <c r="I601" s="30" t="s">
        <v>873</v>
      </c>
      <c r="J601" s="216" t="s">
        <v>874</v>
      </c>
      <c r="K601" s="216" t="s">
        <v>1997</v>
      </c>
      <c r="L601" s="20" t="s">
        <v>654</v>
      </c>
      <c r="M601" s="230">
        <v>6.2378167641325533</v>
      </c>
      <c r="N601" s="30" t="s">
        <v>3095</v>
      </c>
      <c r="O601" s="30" t="s">
        <v>3096</v>
      </c>
      <c r="P601" s="217" t="s">
        <v>1550</v>
      </c>
      <c r="Q601" s="217" t="s">
        <v>3255</v>
      </c>
      <c r="R601" s="217" t="s">
        <v>655</v>
      </c>
      <c r="S601" s="30">
        <v>0</v>
      </c>
      <c r="T601" s="231">
        <v>2</v>
      </c>
      <c r="U601" s="231">
        <v>0</v>
      </c>
      <c r="V601" s="231">
        <v>1</v>
      </c>
      <c r="W601" s="231">
        <v>1</v>
      </c>
      <c r="X601" s="231">
        <v>2</v>
      </c>
      <c r="Y601" s="215">
        <v>11000000</v>
      </c>
      <c r="Z601" s="225">
        <v>0</v>
      </c>
      <c r="AA601" s="225">
        <v>5000000</v>
      </c>
      <c r="AB601" s="225">
        <v>3000000</v>
      </c>
      <c r="AC601" s="225">
        <v>3000000</v>
      </c>
    </row>
    <row r="602" spans="9:29" ht="40.5" x14ac:dyDescent="0.2">
      <c r="I602" s="30" t="s">
        <v>875</v>
      </c>
      <c r="J602" s="216" t="s">
        <v>876</v>
      </c>
      <c r="K602" s="216" t="s">
        <v>2863</v>
      </c>
      <c r="L602" s="20" t="s">
        <v>654</v>
      </c>
      <c r="M602" s="230">
        <v>5.6530214424951275</v>
      </c>
      <c r="N602" s="30" t="s">
        <v>3097</v>
      </c>
      <c r="O602" s="30" t="s">
        <v>3098</v>
      </c>
      <c r="P602" s="217" t="s">
        <v>1547</v>
      </c>
      <c r="Q602" s="217" t="s">
        <v>3255</v>
      </c>
      <c r="R602" s="217" t="s">
        <v>655</v>
      </c>
      <c r="S602" s="30">
        <v>0</v>
      </c>
      <c r="T602" s="231">
        <v>4</v>
      </c>
      <c r="U602" s="231">
        <v>1</v>
      </c>
      <c r="V602" s="231">
        <v>2</v>
      </c>
      <c r="W602" s="231">
        <v>3</v>
      </c>
      <c r="X602" s="231">
        <v>4</v>
      </c>
      <c r="Y602" s="215">
        <v>40500000</v>
      </c>
      <c r="Z602" s="225">
        <v>7500000</v>
      </c>
      <c r="AA602" s="225">
        <v>10000000</v>
      </c>
      <c r="AB602" s="225">
        <v>11000000</v>
      </c>
      <c r="AC602" s="225">
        <v>12000000</v>
      </c>
    </row>
    <row r="603" spans="9:29" ht="40.5" x14ac:dyDescent="0.2">
      <c r="I603" s="30" t="s">
        <v>877</v>
      </c>
      <c r="J603" s="216" t="s">
        <v>878</v>
      </c>
      <c r="K603" s="216" t="s">
        <v>2863</v>
      </c>
      <c r="L603" s="20" t="s">
        <v>654</v>
      </c>
      <c r="M603" s="230">
        <v>5.0682261208576991</v>
      </c>
      <c r="N603" s="30" t="s">
        <v>3097</v>
      </c>
      <c r="O603" s="30" t="s">
        <v>3098</v>
      </c>
      <c r="P603" s="217" t="s">
        <v>1547</v>
      </c>
      <c r="Q603" s="217" t="s">
        <v>3255</v>
      </c>
      <c r="R603" s="217" t="s">
        <v>655</v>
      </c>
      <c r="S603" s="30">
        <v>0</v>
      </c>
      <c r="T603" s="231">
        <v>4</v>
      </c>
      <c r="U603" s="231">
        <v>1</v>
      </c>
      <c r="V603" s="231">
        <v>2</v>
      </c>
      <c r="W603" s="231">
        <v>3</v>
      </c>
      <c r="X603" s="231">
        <v>4</v>
      </c>
      <c r="Y603" s="215">
        <v>73000000</v>
      </c>
      <c r="Z603" s="225">
        <v>10000000</v>
      </c>
      <c r="AA603" s="225">
        <v>20000000</v>
      </c>
      <c r="AB603" s="225">
        <v>21000000</v>
      </c>
      <c r="AC603" s="225">
        <v>22000000</v>
      </c>
    </row>
    <row r="604" spans="9:29" ht="40.5" x14ac:dyDescent="0.2">
      <c r="I604" s="30" t="s">
        <v>879</v>
      </c>
      <c r="J604" s="216" t="s">
        <v>880</v>
      </c>
      <c r="K604" s="216" t="s">
        <v>2863</v>
      </c>
      <c r="L604" s="20" t="s">
        <v>654</v>
      </c>
      <c r="M604" s="230">
        <v>4.4834307992202733</v>
      </c>
      <c r="N604" s="30" t="s">
        <v>3097</v>
      </c>
      <c r="O604" s="30" t="s">
        <v>3098</v>
      </c>
      <c r="P604" s="217" t="s">
        <v>1547</v>
      </c>
      <c r="Q604" s="217" t="s">
        <v>3255</v>
      </c>
      <c r="R604" s="217" t="s">
        <v>655</v>
      </c>
      <c r="S604" s="30">
        <v>0</v>
      </c>
      <c r="T604" s="231">
        <v>4</v>
      </c>
      <c r="U604" s="231">
        <v>1</v>
      </c>
      <c r="V604" s="231">
        <v>2</v>
      </c>
      <c r="W604" s="231">
        <v>3</v>
      </c>
      <c r="X604" s="231">
        <v>4</v>
      </c>
      <c r="Y604" s="215">
        <v>55500000</v>
      </c>
      <c r="Z604" s="225">
        <v>7500000</v>
      </c>
      <c r="AA604" s="225">
        <v>15000000</v>
      </c>
      <c r="AB604" s="225">
        <v>16000000</v>
      </c>
      <c r="AC604" s="225">
        <v>17000000</v>
      </c>
    </row>
    <row r="605" spans="9:29" ht="27" x14ac:dyDescent="0.2">
      <c r="I605" s="30" t="s">
        <v>881</v>
      </c>
      <c r="J605" s="216" t="s">
        <v>882</v>
      </c>
      <c r="K605" s="216" t="s">
        <v>2863</v>
      </c>
      <c r="L605" s="20" t="s">
        <v>654</v>
      </c>
      <c r="M605" s="230">
        <v>3.1189083820662766</v>
      </c>
      <c r="N605" s="30" t="s">
        <v>3099</v>
      </c>
      <c r="O605" s="30" t="s">
        <v>3098</v>
      </c>
      <c r="P605" s="217" t="s">
        <v>1547</v>
      </c>
      <c r="Q605" s="217" t="s">
        <v>3256</v>
      </c>
      <c r="R605" s="217" t="s">
        <v>655</v>
      </c>
      <c r="S605" s="30">
        <v>0</v>
      </c>
      <c r="T605" s="231">
        <v>1</v>
      </c>
      <c r="U605" s="231">
        <v>1</v>
      </c>
      <c r="V605" s="231">
        <v>1</v>
      </c>
      <c r="W605" s="231">
        <v>1</v>
      </c>
      <c r="X605" s="231">
        <v>1</v>
      </c>
      <c r="Y605" s="215">
        <v>98000000</v>
      </c>
      <c r="Z605" s="225">
        <v>20000000</v>
      </c>
      <c r="AA605" s="225">
        <v>25000000</v>
      </c>
      <c r="AB605" s="225">
        <v>26000000</v>
      </c>
      <c r="AC605" s="225">
        <v>27000000</v>
      </c>
    </row>
    <row r="606" spans="9:29" ht="54" x14ac:dyDescent="0.2">
      <c r="I606" s="30" t="s">
        <v>883</v>
      </c>
      <c r="J606" s="216" t="s">
        <v>884</v>
      </c>
      <c r="K606" s="216" t="s">
        <v>2863</v>
      </c>
      <c r="L606" s="20" t="s">
        <v>654</v>
      </c>
      <c r="M606" s="230">
        <v>2.6315789473684208</v>
      </c>
      <c r="N606" s="30" t="s">
        <v>3100</v>
      </c>
      <c r="O606" s="30" t="s">
        <v>3101</v>
      </c>
      <c r="P606" s="217" t="s">
        <v>1547</v>
      </c>
      <c r="Q606" s="217" t="s">
        <v>3256</v>
      </c>
      <c r="R606" s="217" t="s">
        <v>655</v>
      </c>
      <c r="S606" s="30">
        <v>0</v>
      </c>
      <c r="T606" s="231">
        <v>60</v>
      </c>
      <c r="U606" s="231">
        <v>60</v>
      </c>
      <c r="V606" s="231">
        <v>60</v>
      </c>
      <c r="W606" s="231">
        <v>60</v>
      </c>
      <c r="X606" s="231">
        <v>60</v>
      </c>
      <c r="Y606" s="215">
        <v>43000000</v>
      </c>
      <c r="Z606" s="225">
        <v>10000000</v>
      </c>
      <c r="AA606" s="225">
        <v>10000000</v>
      </c>
      <c r="AB606" s="225">
        <v>11000000</v>
      </c>
      <c r="AC606" s="225">
        <v>12000000</v>
      </c>
    </row>
    <row r="607" spans="9:29" ht="27" x14ac:dyDescent="0.2">
      <c r="I607" s="30" t="s">
        <v>885</v>
      </c>
      <c r="J607" s="216" t="s">
        <v>886</v>
      </c>
      <c r="K607" s="216" t="s">
        <v>2863</v>
      </c>
      <c r="L607" s="20" t="s">
        <v>654</v>
      </c>
      <c r="M607" s="230">
        <v>2.6315789473684208</v>
      </c>
      <c r="N607" s="30" t="s">
        <v>3099</v>
      </c>
      <c r="O607" s="30" t="s">
        <v>3098</v>
      </c>
      <c r="P607" s="217" t="s">
        <v>1547</v>
      </c>
      <c r="Q607" s="217" t="s">
        <v>3256</v>
      </c>
      <c r="R607" s="217" t="s">
        <v>655</v>
      </c>
      <c r="S607" s="30">
        <v>0</v>
      </c>
      <c r="T607" s="231">
        <v>1</v>
      </c>
      <c r="U607" s="231">
        <v>1</v>
      </c>
      <c r="V607" s="231">
        <v>1</v>
      </c>
      <c r="W607" s="231">
        <v>1</v>
      </c>
      <c r="X607" s="231">
        <v>1</v>
      </c>
      <c r="Y607" s="215">
        <v>34613180</v>
      </c>
      <c r="Z607" s="225"/>
      <c r="AA607" s="225">
        <v>10200000</v>
      </c>
      <c r="AB607" s="225">
        <v>11706000</v>
      </c>
      <c r="AC607" s="225">
        <v>12707180</v>
      </c>
    </row>
    <row r="608" spans="9:29" ht="27" x14ac:dyDescent="0.2">
      <c r="I608" s="30" t="s">
        <v>887</v>
      </c>
      <c r="J608" s="216" t="s">
        <v>888</v>
      </c>
      <c r="K608" s="216" t="s">
        <v>1992</v>
      </c>
      <c r="L608" s="20" t="s">
        <v>654</v>
      </c>
      <c r="M608" s="230">
        <v>2.6315789473684212</v>
      </c>
      <c r="N608" s="30" t="s">
        <v>3102</v>
      </c>
      <c r="O608" s="30" t="s">
        <v>3103</v>
      </c>
      <c r="P608" s="217" t="s">
        <v>1547</v>
      </c>
      <c r="Q608" s="217" t="s">
        <v>3256</v>
      </c>
      <c r="R608" s="217" t="s">
        <v>3290</v>
      </c>
      <c r="S608" s="30">
        <v>0</v>
      </c>
      <c r="T608" s="231">
        <v>1</v>
      </c>
      <c r="U608" s="231">
        <v>1</v>
      </c>
      <c r="V608" s="231">
        <v>1</v>
      </c>
      <c r="W608" s="231">
        <v>1</v>
      </c>
      <c r="X608" s="231">
        <v>1</v>
      </c>
      <c r="Y608" s="215">
        <v>64722144</v>
      </c>
      <c r="Z608" s="225">
        <v>20000000</v>
      </c>
      <c r="AA608" s="225">
        <v>12500000</v>
      </c>
      <c r="AB608" s="225">
        <v>21377712</v>
      </c>
      <c r="AC608" s="225">
        <v>10844432</v>
      </c>
    </row>
    <row r="609" spans="9:29" ht="148.5" x14ac:dyDescent="0.2">
      <c r="I609" s="30" t="s">
        <v>889</v>
      </c>
      <c r="J609" s="216" t="s">
        <v>890</v>
      </c>
      <c r="K609" s="216" t="s">
        <v>1993</v>
      </c>
      <c r="L609" s="20" t="s">
        <v>654</v>
      </c>
      <c r="M609" s="230">
        <v>2.6315789473684212</v>
      </c>
      <c r="N609" s="30" t="s">
        <v>3013</v>
      </c>
      <c r="O609" s="30" t="s">
        <v>3014</v>
      </c>
      <c r="P609" s="217" t="s">
        <v>1549</v>
      </c>
      <c r="Q609" s="217" t="s">
        <v>3255</v>
      </c>
      <c r="R609" s="217" t="s">
        <v>655</v>
      </c>
      <c r="S609" s="30">
        <v>1</v>
      </c>
      <c r="T609" s="231">
        <v>4</v>
      </c>
      <c r="U609" s="231">
        <v>1</v>
      </c>
      <c r="V609" s="231">
        <v>2</v>
      </c>
      <c r="W609" s="231">
        <v>3</v>
      </c>
      <c r="X609" s="231">
        <v>4</v>
      </c>
      <c r="Y609" s="215">
        <v>31000000</v>
      </c>
      <c r="Z609" s="225">
        <v>5000000</v>
      </c>
      <c r="AA609" s="225">
        <v>7000000</v>
      </c>
      <c r="AB609" s="225">
        <v>9000000</v>
      </c>
      <c r="AC609" s="225">
        <v>10000000</v>
      </c>
    </row>
    <row r="610" spans="9:29" ht="135" x14ac:dyDescent="0.2">
      <c r="I610" s="30" t="s">
        <v>891</v>
      </c>
      <c r="J610" s="216" t="s">
        <v>892</v>
      </c>
      <c r="K610" s="216" t="s">
        <v>2868</v>
      </c>
      <c r="L610" s="20" t="s">
        <v>2417</v>
      </c>
      <c r="M610" s="230">
        <v>20</v>
      </c>
      <c r="N610" s="30" t="s">
        <v>3104</v>
      </c>
      <c r="O610" s="30" t="s">
        <v>3105</v>
      </c>
      <c r="P610" s="217" t="s">
        <v>1547</v>
      </c>
      <c r="Q610" s="217" t="s">
        <v>3255</v>
      </c>
      <c r="R610" s="217" t="s">
        <v>655</v>
      </c>
      <c r="S610" s="30">
        <v>0</v>
      </c>
      <c r="T610" s="231">
        <v>15</v>
      </c>
      <c r="U610" s="231">
        <v>0</v>
      </c>
      <c r="V610" s="231">
        <v>15</v>
      </c>
      <c r="W610" s="231">
        <v>15</v>
      </c>
      <c r="X610" s="231">
        <v>15</v>
      </c>
      <c r="Y610" s="215">
        <v>1787359349</v>
      </c>
      <c r="Z610" s="225">
        <v>409003149</v>
      </c>
      <c r="AA610" s="225">
        <v>418000000</v>
      </c>
      <c r="AB610" s="225">
        <v>442540000</v>
      </c>
      <c r="AC610" s="225">
        <v>517816200</v>
      </c>
    </row>
    <row r="611" spans="9:29" x14ac:dyDescent="0.2">
      <c r="I611" s="30" t="s">
        <v>893</v>
      </c>
      <c r="J611" s="216" t="s">
        <v>894</v>
      </c>
      <c r="K611" s="216" t="s">
        <v>2868</v>
      </c>
      <c r="L611" s="20" t="s">
        <v>2417</v>
      </c>
      <c r="M611" s="230">
        <v>17.777777777777779</v>
      </c>
      <c r="N611" s="30" t="s">
        <v>3106</v>
      </c>
      <c r="O611" s="30" t="s">
        <v>3107</v>
      </c>
      <c r="P611" s="217" t="s">
        <v>1547</v>
      </c>
      <c r="Q611" s="217" t="s">
        <v>3255</v>
      </c>
      <c r="R611" s="217" t="s">
        <v>3108</v>
      </c>
      <c r="S611" s="30">
        <v>1</v>
      </c>
      <c r="T611" s="231">
        <v>1</v>
      </c>
      <c r="U611" s="231">
        <v>0.25</v>
      </c>
      <c r="V611" s="231">
        <v>0.5</v>
      </c>
      <c r="W611" s="231">
        <v>0.75</v>
      </c>
      <c r="X611" s="231">
        <v>1</v>
      </c>
      <c r="Y611" s="215">
        <v>450000000</v>
      </c>
      <c r="Z611" s="225">
        <v>150000000</v>
      </c>
      <c r="AA611" s="225">
        <v>100000000</v>
      </c>
      <c r="AB611" s="225">
        <v>100000000</v>
      </c>
      <c r="AC611" s="225">
        <v>100000000</v>
      </c>
    </row>
    <row r="612" spans="9:29" ht="81" x14ac:dyDescent="0.2">
      <c r="I612" s="30" t="s">
        <v>895</v>
      </c>
      <c r="J612" s="216" t="s">
        <v>896</v>
      </c>
      <c r="K612" s="216" t="s">
        <v>2850</v>
      </c>
      <c r="L612" s="20" t="s">
        <v>2417</v>
      </c>
      <c r="M612" s="230">
        <v>4.8148148148148149</v>
      </c>
      <c r="N612" s="30" t="s">
        <v>3109</v>
      </c>
      <c r="O612" s="30" t="s">
        <v>3109</v>
      </c>
      <c r="P612" s="217" t="s">
        <v>1562</v>
      </c>
      <c r="Q612" s="217" t="s">
        <v>3255</v>
      </c>
      <c r="R612" s="217" t="s">
        <v>3108</v>
      </c>
      <c r="S612" s="30">
        <v>1</v>
      </c>
      <c r="T612" s="231">
        <v>1</v>
      </c>
      <c r="U612" s="231">
        <v>1</v>
      </c>
      <c r="V612" s="231">
        <v>1</v>
      </c>
      <c r="W612" s="231">
        <v>1</v>
      </c>
      <c r="X612" s="231">
        <v>1</v>
      </c>
      <c r="Y612" s="215">
        <v>288000000</v>
      </c>
      <c r="Z612" s="225">
        <v>65000000</v>
      </c>
      <c r="AA612" s="225">
        <v>70000000</v>
      </c>
      <c r="AB612" s="225">
        <v>75000000</v>
      </c>
      <c r="AC612" s="225">
        <v>78000000</v>
      </c>
    </row>
    <row r="613" spans="9:29" ht="40.5" x14ac:dyDescent="0.2">
      <c r="I613" s="30" t="s">
        <v>897</v>
      </c>
      <c r="J613" s="216" t="s">
        <v>898</v>
      </c>
      <c r="K613" s="216" t="s">
        <v>1992</v>
      </c>
      <c r="L613" s="20" t="s">
        <v>2417</v>
      </c>
      <c r="M613" s="230">
        <v>10.74074074074074</v>
      </c>
      <c r="N613" s="30" t="s">
        <v>3110</v>
      </c>
      <c r="O613" s="30" t="s">
        <v>3111</v>
      </c>
      <c r="P613" s="217"/>
      <c r="Q613" s="217"/>
      <c r="R613" s="217" t="s">
        <v>1553</v>
      </c>
      <c r="S613" s="30">
        <v>0</v>
      </c>
      <c r="T613" s="231">
        <v>8</v>
      </c>
      <c r="U613" s="231">
        <v>0</v>
      </c>
      <c r="V613" s="231">
        <v>2</v>
      </c>
      <c r="W613" s="231">
        <v>6</v>
      </c>
      <c r="X613" s="231">
        <v>8</v>
      </c>
      <c r="Y613" s="215">
        <v>20000000</v>
      </c>
      <c r="Z613" s="225">
        <v>0</v>
      </c>
      <c r="AA613" s="225">
        <v>6000000</v>
      </c>
      <c r="AB613" s="225">
        <v>8000000</v>
      </c>
      <c r="AC613" s="225">
        <v>6000000</v>
      </c>
    </row>
    <row r="614" spans="9:29" ht="54" x14ac:dyDescent="0.2">
      <c r="I614" s="30" t="s">
        <v>899</v>
      </c>
      <c r="J614" s="216" t="s">
        <v>900</v>
      </c>
      <c r="K614" s="216" t="s">
        <v>1992</v>
      </c>
      <c r="L614" s="20" t="s">
        <v>2417</v>
      </c>
      <c r="M614" s="230">
        <v>8.518518518518519</v>
      </c>
      <c r="N614" s="30" t="s">
        <v>3112</v>
      </c>
      <c r="O614" s="30" t="s">
        <v>3113</v>
      </c>
      <c r="P614" s="217"/>
      <c r="Q614" s="217"/>
      <c r="R614" s="217" t="s">
        <v>3342</v>
      </c>
      <c r="S614" s="30">
        <v>0</v>
      </c>
      <c r="T614" s="231">
        <v>1</v>
      </c>
      <c r="U614" s="231">
        <v>1</v>
      </c>
      <c r="V614" s="231">
        <v>1</v>
      </c>
      <c r="W614" s="231">
        <v>1</v>
      </c>
      <c r="X614" s="231">
        <v>1</v>
      </c>
      <c r="Y614" s="215">
        <v>80000000</v>
      </c>
      <c r="Z614" s="225">
        <v>30000000</v>
      </c>
      <c r="AA614" s="225">
        <v>18000000</v>
      </c>
      <c r="AB614" s="225">
        <v>15000000</v>
      </c>
      <c r="AC614" s="225">
        <v>17000000</v>
      </c>
    </row>
    <row r="615" spans="9:29" ht="67.5" x14ac:dyDescent="0.2">
      <c r="I615" s="30" t="s">
        <v>901</v>
      </c>
      <c r="J615" s="216" t="s">
        <v>902</v>
      </c>
      <c r="K615" s="216" t="s">
        <v>1996</v>
      </c>
      <c r="L615" s="20" t="s">
        <v>2417</v>
      </c>
      <c r="M615" s="230">
        <v>14.814814814814815</v>
      </c>
      <c r="N615" s="30" t="s">
        <v>3114</v>
      </c>
      <c r="O615" s="30" t="s">
        <v>3115</v>
      </c>
      <c r="P615" s="217"/>
      <c r="Q615" s="217"/>
      <c r="R615" s="217" t="s">
        <v>655</v>
      </c>
      <c r="S615" s="30">
        <v>0</v>
      </c>
      <c r="T615" s="231">
        <v>15</v>
      </c>
      <c r="U615" s="231">
        <v>0</v>
      </c>
      <c r="V615" s="231">
        <v>15</v>
      </c>
      <c r="W615" s="231">
        <v>15</v>
      </c>
      <c r="X615" s="231">
        <v>15</v>
      </c>
      <c r="Y615" s="215">
        <v>105000000</v>
      </c>
      <c r="Z615" s="225">
        <v>0</v>
      </c>
      <c r="AA615" s="225">
        <v>35000000</v>
      </c>
      <c r="AB615" s="225">
        <v>35000000</v>
      </c>
      <c r="AC615" s="225">
        <v>35000000</v>
      </c>
    </row>
    <row r="616" spans="9:29" ht="27" x14ac:dyDescent="0.2">
      <c r="I616" s="30" t="s">
        <v>903</v>
      </c>
      <c r="J616" s="216" t="s">
        <v>904</v>
      </c>
      <c r="K616" s="216" t="s">
        <v>2863</v>
      </c>
      <c r="L616" s="20" t="s">
        <v>2417</v>
      </c>
      <c r="M616" s="230">
        <v>6.2962962962962958</v>
      </c>
      <c r="N616" s="30" t="s">
        <v>3097</v>
      </c>
      <c r="O616" s="30" t="s">
        <v>3098</v>
      </c>
      <c r="P616" s="217" t="s">
        <v>1547</v>
      </c>
      <c r="Q616" s="217" t="s">
        <v>3256</v>
      </c>
      <c r="R616" s="217" t="s">
        <v>655</v>
      </c>
      <c r="S616" s="30">
        <v>0</v>
      </c>
      <c r="T616" s="231">
        <v>1</v>
      </c>
      <c r="U616" s="231">
        <v>1</v>
      </c>
      <c r="V616" s="231">
        <v>1</v>
      </c>
      <c r="W616" s="231">
        <v>1</v>
      </c>
      <c r="X616" s="231">
        <v>1</v>
      </c>
      <c r="Y616" s="215">
        <v>0</v>
      </c>
      <c r="Z616" s="225">
        <v>0</v>
      </c>
      <c r="AA616" s="225">
        <v>0</v>
      </c>
      <c r="AB616" s="225">
        <v>0</v>
      </c>
      <c r="AC616" s="225">
        <v>0</v>
      </c>
    </row>
    <row r="617" spans="9:29" ht="67.5" x14ac:dyDescent="0.2">
      <c r="I617" s="30" t="s">
        <v>905</v>
      </c>
      <c r="J617" s="216" t="s">
        <v>906</v>
      </c>
      <c r="K617" s="216" t="s">
        <v>1996</v>
      </c>
      <c r="L617" s="20" t="s">
        <v>2417</v>
      </c>
      <c r="M617" s="230">
        <v>8.518518518518519</v>
      </c>
      <c r="N617" s="30" t="s">
        <v>3116</v>
      </c>
      <c r="O617" s="30" t="s">
        <v>3117</v>
      </c>
      <c r="P617" s="217" t="s">
        <v>1546</v>
      </c>
      <c r="Q617" s="217" t="s">
        <v>3255</v>
      </c>
      <c r="R617" s="217" t="s">
        <v>655</v>
      </c>
      <c r="S617" s="30">
        <v>0</v>
      </c>
      <c r="T617" s="231">
        <v>1</v>
      </c>
      <c r="U617" s="231">
        <v>0</v>
      </c>
      <c r="V617" s="231">
        <v>1</v>
      </c>
      <c r="W617" s="231">
        <v>1</v>
      </c>
      <c r="X617" s="231">
        <v>1</v>
      </c>
      <c r="Y617" s="215">
        <v>450950241</v>
      </c>
      <c r="Z617" s="225">
        <v>179824525</v>
      </c>
      <c r="AA617" s="225">
        <v>86544688</v>
      </c>
      <c r="AB617" s="225">
        <v>84581028</v>
      </c>
      <c r="AC617" s="225">
        <v>100000000</v>
      </c>
    </row>
    <row r="618" spans="9:29" ht="54" x14ac:dyDescent="0.2">
      <c r="I618" s="30" t="s">
        <v>907</v>
      </c>
      <c r="J618" s="216" t="s">
        <v>908</v>
      </c>
      <c r="K618" s="216" t="s">
        <v>1991</v>
      </c>
      <c r="L618" s="20" t="s">
        <v>2417</v>
      </c>
      <c r="M618" s="230">
        <v>8.518518518518519</v>
      </c>
      <c r="N618" s="30" t="s">
        <v>3118</v>
      </c>
      <c r="O618" s="30" t="s">
        <v>3119</v>
      </c>
      <c r="P618" s="217" t="s">
        <v>1547</v>
      </c>
      <c r="Q618" s="217" t="s">
        <v>3255</v>
      </c>
      <c r="R618" s="217" t="s">
        <v>3108</v>
      </c>
      <c r="S618" s="30">
        <v>1100</v>
      </c>
      <c r="T618" s="231">
        <v>1000</v>
      </c>
      <c r="U618" s="231">
        <v>326</v>
      </c>
      <c r="V618" s="231">
        <v>786</v>
      </c>
      <c r="W618" s="231">
        <v>1000</v>
      </c>
      <c r="X618" s="231">
        <v>1000</v>
      </c>
      <c r="Y618" s="215">
        <v>1100000000</v>
      </c>
      <c r="Z618" s="225">
        <v>326187268.71432114</v>
      </c>
      <c r="AA618" s="225">
        <v>459905757.11002254</v>
      </c>
      <c r="AB618" s="225">
        <v>240095510.95908809</v>
      </c>
      <c r="AC618" s="225">
        <v>73811463.216568232</v>
      </c>
    </row>
    <row r="619" spans="9:29" ht="54" x14ac:dyDescent="0.2">
      <c r="I619" s="30" t="s">
        <v>3343</v>
      </c>
      <c r="J619" s="216" t="s">
        <v>909</v>
      </c>
      <c r="K619" s="216" t="s">
        <v>2868</v>
      </c>
      <c r="L619" s="20" t="s">
        <v>2417</v>
      </c>
      <c r="M619" s="230">
        <v>55.555555555555564</v>
      </c>
      <c r="N619" s="30" t="s">
        <v>909</v>
      </c>
      <c r="O619" s="30" t="s">
        <v>3120</v>
      </c>
      <c r="P619" s="217" t="s">
        <v>1547</v>
      </c>
      <c r="Q619" s="217" t="s">
        <v>3256</v>
      </c>
      <c r="R619" s="217" t="s">
        <v>655</v>
      </c>
      <c r="S619" s="30">
        <v>1</v>
      </c>
      <c r="T619" s="231">
        <v>1</v>
      </c>
      <c r="U619" s="231">
        <v>1</v>
      </c>
      <c r="V619" s="231">
        <v>1</v>
      </c>
      <c r="W619" s="231">
        <v>1</v>
      </c>
      <c r="X619" s="231">
        <v>1</v>
      </c>
      <c r="Y619" s="215">
        <v>500000000</v>
      </c>
      <c r="Z619" s="225">
        <v>100000000</v>
      </c>
      <c r="AA619" s="225">
        <v>150000000</v>
      </c>
      <c r="AB619" s="225">
        <v>150000000</v>
      </c>
      <c r="AC619" s="225">
        <v>100000000</v>
      </c>
    </row>
    <row r="620" spans="9:29" ht="27" x14ac:dyDescent="0.2">
      <c r="I620" s="30" t="s">
        <v>3344</v>
      </c>
      <c r="J620" s="216" t="s">
        <v>3121</v>
      </c>
      <c r="K620" s="216" t="s">
        <v>2868</v>
      </c>
      <c r="L620" s="20" t="s">
        <v>2417</v>
      </c>
      <c r="M620" s="230">
        <v>44.44444444444445</v>
      </c>
      <c r="N620" s="30" t="s">
        <v>3122</v>
      </c>
      <c r="O620" s="30" t="s">
        <v>3123</v>
      </c>
      <c r="P620" s="217" t="s">
        <v>1547</v>
      </c>
      <c r="Q620" s="217" t="s">
        <v>3256</v>
      </c>
      <c r="R620" s="217" t="s">
        <v>655</v>
      </c>
      <c r="S620" s="30">
        <v>0</v>
      </c>
      <c r="T620" s="231">
        <v>15</v>
      </c>
      <c r="U620" s="231">
        <v>0</v>
      </c>
      <c r="V620" s="231">
        <v>15</v>
      </c>
      <c r="W620" s="231">
        <v>15</v>
      </c>
      <c r="X620" s="231">
        <v>15</v>
      </c>
      <c r="Y620" s="215">
        <v>550000000</v>
      </c>
      <c r="Z620" s="225">
        <v>100000000</v>
      </c>
      <c r="AA620" s="225">
        <v>150000000</v>
      </c>
      <c r="AB620" s="225">
        <v>150000000</v>
      </c>
      <c r="AC620" s="225">
        <v>150000000</v>
      </c>
    </row>
    <row r="621" spans="9:29" ht="108" customHeight="1" x14ac:dyDescent="0.2">
      <c r="I621" s="30" t="s">
        <v>910</v>
      </c>
      <c r="J621" s="216" t="s">
        <v>911</v>
      </c>
      <c r="K621" s="232" t="s">
        <v>3345</v>
      </c>
      <c r="L621" s="20" t="s">
        <v>2418</v>
      </c>
      <c r="M621" s="230">
        <v>0.83333333333333348</v>
      </c>
      <c r="N621" s="30" t="s">
        <v>912</v>
      </c>
      <c r="O621" s="30" t="s">
        <v>913</v>
      </c>
      <c r="P621" s="233" t="s">
        <v>1546</v>
      </c>
      <c r="Q621" s="233" t="s">
        <v>3255</v>
      </c>
      <c r="R621" s="233" t="s">
        <v>655</v>
      </c>
      <c r="S621" s="188">
        <v>0</v>
      </c>
      <c r="T621" s="188">
        <v>1</v>
      </c>
      <c r="U621" s="188">
        <v>1</v>
      </c>
      <c r="V621" s="188">
        <v>0</v>
      </c>
      <c r="W621" s="188">
        <v>0</v>
      </c>
      <c r="X621" s="188">
        <v>0</v>
      </c>
      <c r="Y621" s="215">
        <v>70000000</v>
      </c>
      <c r="Z621" s="234">
        <v>70000000</v>
      </c>
      <c r="AA621" s="235">
        <v>0</v>
      </c>
      <c r="AB621" s="235">
        <v>0</v>
      </c>
      <c r="AC621" s="235">
        <v>0</v>
      </c>
    </row>
    <row r="622" spans="9:29" ht="81" x14ac:dyDescent="0.2">
      <c r="I622" s="30" t="s">
        <v>914</v>
      </c>
      <c r="J622" s="216" t="s">
        <v>915</v>
      </c>
      <c r="K622" s="232" t="s">
        <v>3345</v>
      </c>
      <c r="L622" s="20" t="s">
        <v>2418</v>
      </c>
      <c r="M622" s="230">
        <v>1.666666666666667</v>
      </c>
      <c r="N622" s="30" t="s">
        <v>916</v>
      </c>
      <c r="O622" s="30" t="s">
        <v>917</v>
      </c>
      <c r="P622" s="233" t="s">
        <v>1546</v>
      </c>
      <c r="Q622" s="233" t="s">
        <v>3255</v>
      </c>
      <c r="R622" s="233" t="s">
        <v>655</v>
      </c>
      <c r="S622" s="188">
        <v>0</v>
      </c>
      <c r="T622" s="188">
        <v>1</v>
      </c>
      <c r="U622" s="188">
        <v>1</v>
      </c>
      <c r="V622" s="188">
        <v>0</v>
      </c>
      <c r="W622" s="188">
        <v>0</v>
      </c>
      <c r="X622" s="188">
        <v>0</v>
      </c>
      <c r="Y622" s="215">
        <v>30000000</v>
      </c>
      <c r="Z622" s="234">
        <v>30000000</v>
      </c>
      <c r="AA622" s="235">
        <v>0</v>
      </c>
      <c r="AB622" s="235">
        <v>0</v>
      </c>
      <c r="AC622" s="235">
        <v>0</v>
      </c>
    </row>
    <row r="623" spans="9:29" ht="67.5" x14ac:dyDescent="0.2">
      <c r="I623" s="30" t="s">
        <v>918</v>
      </c>
      <c r="J623" s="216" t="s">
        <v>919</v>
      </c>
      <c r="K623" s="232" t="s">
        <v>3345</v>
      </c>
      <c r="L623" s="20" t="s">
        <v>2419</v>
      </c>
      <c r="M623" s="230">
        <v>7.7777777777777786</v>
      </c>
      <c r="N623" s="30" t="s">
        <v>920</v>
      </c>
      <c r="O623" s="30" t="s">
        <v>921</v>
      </c>
      <c r="P623" s="233" t="s">
        <v>1546</v>
      </c>
      <c r="Q623" s="233" t="s">
        <v>3255</v>
      </c>
      <c r="R623" s="233" t="s">
        <v>655</v>
      </c>
      <c r="S623" s="188">
        <v>0</v>
      </c>
      <c r="T623" s="188">
        <v>1</v>
      </c>
      <c r="U623" s="188">
        <v>1</v>
      </c>
      <c r="V623" s="188">
        <v>1</v>
      </c>
      <c r="W623" s="188">
        <v>1</v>
      </c>
      <c r="X623" s="188">
        <v>1</v>
      </c>
      <c r="Y623" s="215">
        <v>671000000</v>
      </c>
      <c r="Z623" s="234">
        <v>105000000</v>
      </c>
      <c r="AA623" s="234">
        <v>166000000</v>
      </c>
      <c r="AB623" s="234">
        <v>200000000</v>
      </c>
      <c r="AC623" s="234">
        <v>200000000</v>
      </c>
    </row>
    <row r="624" spans="9:29" ht="81" customHeight="1" x14ac:dyDescent="0.2">
      <c r="I624" s="30" t="s">
        <v>922</v>
      </c>
      <c r="J624" s="216" t="s">
        <v>923</v>
      </c>
      <c r="K624" s="232" t="s">
        <v>1988</v>
      </c>
      <c r="L624" s="20" t="s">
        <v>2419</v>
      </c>
      <c r="M624" s="230">
        <v>10.972222222222221</v>
      </c>
      <c r="N624" s="30" t="s">
        <v>924</v>
      </c>
      <c r="O624" s="30" t="s">
        <v>925</v>
      </c>
      <c r="P624" s="233" t="s">
        <v>1546</v>
      </c>
      <c r="Q624" s="233" t="s">
        <v>3255</v>
      </c>
      <c r="R624" s="233" t="s">
        <v>655</v>
      </c>
      <c r="S624" s="188">
        <v>0</v>
      </c>
      <c r="T624" s="188">
        <v>1</v>
      </c>
      <c r="U624" s="188">
        <v>0</v>
      </c>
      <c r="V624" s="188">
        <v>0</v>
      </c>
      <c r="W624" s="188">
        <v>0</v>
      </c>
      <c r="X624" s="188">
        <v>1</v>
      </c>
      <c r="Y624" s="215">
        <v>1240826753</v>
      </c>
      <c r="Z624" s="234">
        <v>50000000</v>
      </c>
      <c r="AA624" s="234">
        <v>390826753</v>
      </c>
      <c r="AB624" s="234">
        <v>400000000</v>
      </c>
      <c r="AC624" s="234">
        <v>400000000</v>
      </c>
    </row>
    <row r="625" spans="9:29" ht="108" customHeight="1" x14ac:dyDescent="0.2">
      <c r="I625" s="30" t="s">
        <v>926</v>
      </c>
      <c r="J625" s="216" t="s">
        <v>927</v>
      </c>
      <c r="K625" s="232" t="s">
        <v>3345</v>
      </c>
      <c r="L625" s="20" t="s">
        <v>2419</v>
      </c>
      <c r="M625" s="230">
        <v>6.3888888888888893</v>
      </c>
      <c r="N625" s="30" t="s">
        <v>928</v>
      </c>
      <c r="O625" s="30" t="s">
        <v>929</v>
      </c>
      <c r="P625" s="233" t="s">
        <v>1546</v>
      </c>
      <c r="Q625" s="233" t="s">
        <v>3255</v>
      </c>
      <c r="R625" s="233" t="s">
        <v>655</v>
      </c>
      <c r="S625" s="188">
        <v>0</v>
      </c>
      <c r="T625" s="188">
        <v>1</v>
      </c>
      <c r="U625" s="188">
        <v>0</v>
      </c>
      <c r="V625" s="188">
        <v>0</v>
      </c>
      <c r="W625" s="188">
        <v>0</v>
      </c>
      <c r="X625" s="188">
        <v>1</v>
      </c>
      <c r="Y625" s="215">
        <v>1674239566</v>
      </c>
      <c r="Z625" s="215">
        <v>1174239566</v>
      </c>
      <c r="AA625" s="215">
        <v>0</v>
      </c>
      <c r="AB625" s="215">
        <v>250000000</v>
      </c>
      <c r="AC625" s="215">
        <v>250000000</v>
      </c>
    </row>
    <row r="626" spans="9:29" ht="81" customHeight="1" x14ac:dyDescent="0.2">
      <c r="I626" s="30" t="s">
        <v>930</v>
      </c>
      <c r="J626" s="216" t="s">
        <v>931</v>
      </c>
      <c r="K626" s="232" t="s">
        <v>3345</v>
      </c>
      <c r="L626" s="20" t="s">
        <v>2419</v>
      </c>
      <c r="M626" s="230">
        <v>6.3888888888888893</v>
      </c>
      <c r="N626" s="30" t="s">
        <v>932</v>
      </c>
      <c r="O626" s="30" t="s">
        <v>933</v>
      </c>
      <c r="P626" s="233" t="s">
        <v>1546</v>
      </c>
      <c r="Q626" s="233" t="s">
        <v>3255</v>
      </c>
      <c r="R626" s="233" t="s">
        <v>655</v>
      </c>
      <c r="S626" s="188">
        <v>0</v>
      </c>
      <c r="T626" s="188">
        <v>6</v>
      </c>
      <c r="U626" s="188">
        <v>0</v>
      </c>
      <c r="V626" s="188">
        <v>2</v>
      </c>
      <c r="W626" s="188">
        <v>4</v>
      </c>
      <c r="X626" s="188">
        <v>6</v>
      </c>
      <c r="Y626" s="215">
        <v>150000000</v>
      </c>
      <c r="Z626" s="215">
        <v>0</v>
      </c>
      <c r="AA626" s="215">
        <v>50000000</v>
      </c>
      <c r="AB626" s="215">
        <v>50000000</v>
      </c>
      <c r="AC626" s="215">
        <v>50000000</v>
      </c>
    </row>
    <row r="627" spans="9:29" ht="67.5" customHeight="1" x14ac:dyDescent="0.2">
      <c r="I627" s="30" t="s">
        <v>934</v>
      </c>
      <c r="J627" s="216" t="s">
        <v>935</v>
      </c>
      <c r="K627" s="232" t="s">
        <v>3345</v>
      </c>
      <c r="L627" s="20" t="s">
        <v>2419</v>
      </c>
      <c r="M627" s="230">
        <v>6.25</v>
      </c>
      <c r="N627" s="30" t="s">
        <v>936</v>
      </c>
      <c r="O627" s="30" t="s">
        <v>937</v>
      </c>
      <c r="P627" s="233" t="s">
        <v>1546</v>
      </c>
      <c r="Q627" s="233" t="s">
        <v>3255</v>
      </c>
      <c r="R627" s="233" t="s">
        <v>655</v>
      </c>
      <c r="S627" s="188">
        <v>0</v>
      </c>
      <c r="T627" s="188">
        <v>1</v>
      </c>
      <c r="U627" s="188">
        <v>0</v>
      </c>
      <c r="V627" s="188">
        <v>0</v>
      </c>
      <c r="W627" s="188">
        <v>0</v>
      </c>
      <c r="X627" s="188">
        <v>1</v>
      </c>
      <c r="Y627" s="215">
        <v>0</v>
      </c>
      <c r="Z627" s="215">
        <v>0</v>
      </c>
      <c r="AA627" s="215">
        <v>0</v>
      </c>
      <c r="AB627" s="215">
        <v>0</v>
      </c>
      <c r="AC627" s="215">
        <v>0</v>
      </c>
    </row>
    <row r="628" spans="9:29" ht="67.5" customHeight="1" x14ac:dyDescent="0.2">
      <c r="I628" s="30" t="s">
        <v>938</v>
      </c>
      <c r="J628" s="216" t="s">
        <v>939</v>
      </c>
      <c r="K628" s="232" t="s">
        <v>1989</v>
      </c>
      <c r="L628" s="20" t="s">
        <v>2419</v>
      </c>
      <c r="M628" s="230">
        <v>8.1944444444444464</v>
      </c>
      <c r="N628" s="30" t="s">
        <v>940</v>
      </c>
      <c r="O628" s="30" t="s">
        <v>941</v>
      </c>
      <c r="P628" s="233" t="s">
        <v>1546</v>
      </c>
      <c r="Q628" s="233" t="s">
        <v>3255</v>
      </c>
      <c r="R628" s="233" t="s">
        <v>655</v>
      </c>
      <c r="S628" s="188">
        <v>0</v>
      </c>
      <c r="T628" s="188">
        <v>1</v>
      </c>
      <c r="U628" s="188">
        <v>0</v>
      </c>
      <c r="V628" s="188">
        <v>0</v>
      </c>
      <c r="W628" s="188">
        <v>0</v>
      </c>
      <c r="X628" s="188">
        <v>1</v>
      </c>
      <c r="Y628" s="215">
        <v>0</v>
      </c>
      <c r="Z628" s="215">
        <v>0</v>
      </c>
      <c r="AA628" s="215">
        <v>0</v>
      </c>
      <c r="AB628" s="215">
        <v>0</v>
      </c>
      <c r="AC628" s="215">
        <v>0</v>
      </c>
    </row>
    <row r="629" spans="9:29" ht="121.5" customHeight="1" x14ac:dyDescent="0.2">
      <c r="I629" s="30" t="s">
        <v>942</v>
      </c>
      <c r="J629" s="216" t="s">
        <v>943</v>
      </c>
      <c r="K629" s="232" t="s">
        <v>1990</v>
      </c>
      <c r="L629" s="20" t="s">
        <v>2419</v>
      </c>
      <c r="M629" s="230">
        <v>8.0555555555555571</v>
      </c>
      <c r="N629" s="30" t="s">
        <v>944</v>
      </c>
      <c r="O629" s="30" t="s">
        <v>945</v>
      </c>
      <c r="P629" s="233" t="s">
        <v>1546</v>
      </c>
      <c r="Q629" s="233" t="s">
        <v>3255</v>
      </c>
      <c r="R629" s="233" t="s">
        <v>655</v>
      </c>
      <c r="S629" s="188">
        <v>4</v>
      </c>
      <c r="T629" s="188">
        <v>3</v>
      </c>
      <c r="U629" s="188">
        <v>0</v>
      </c>
      <c r="V629" s="188">
        <v>0</v>
      </c>
      <c r="W629" s="188">
        <v>0</v>
      </c>
      <c r="X629" s="188">
        <v>3</v>
      </c>
      <c r="Y629" s="215">
        <v>1200000000</v>
      </c>
      <c r="Z629" s="215">
        <v>0</v>
      </c>
      <c r="AA629" s="215">
        <v>400000000</v>
      </c>
      <c r="AB629" s="215">
        <v>800000000</v>
      </c>
      <c r="AC629" s="215">
        <v>0</v>
      </c>
    </row>
    <row r="630" spans="9:29" ht="40.5" customHeight="1" x14ac:dyDescent="0.2">
      <c r="I630" s="30" t="s">
        <v>946</v>
      </c>
      <c r="J630" s="216" t="s">
        <v>947</v>
      </c>
      <c r="K630" s="232" t="s">
        <v>1991</v>
      </c>
      <c r="L630" s="20" t="s">
        <v>2419</v>
      </c>
      <c r="M630" s="230">
        <v>5.2777777777777786</v>
      </c>
      <c r="N630" s="30" t="s">
        <v>948</v>
      </c>
      <c r="O630" s="30" t="s">
        <v>949</v>
      </c>
      <c r="P630" s="233" t="s">
        <v>1546</v>
      </c>
      <c r="Q630" s="233" t="s">
        <v>3255</v>
      </c>
      <c r="R630" s="233" t="s">
        <v>655</v>
      </c>
      <c r="S630" s="188">
        <v>0</v>
      </c>
      <c r="T630" s="188">
        <v>100</v>
      </c>
      <c r="U630" s="188"/>
      <c r="V630" s="188">
        <v>100</v>
      </c>
      <c r="W630" s="188">
        <v>100</v>
      </c>
      <c r="X630" s="188">
        <v>100</v>
      </c>
      <c r="Y630" s="215">
        <v>75000000</v>
      </c>
      <c r="Z630" s="234">
        <v>0</v>
      </c>
      <c r="AA630" s="235">
        <v>75000000</v>
      </c>
      <c r="AB630" s="235">
        <v>0</v>
      </c>
      <c r="AC630" s="235">
        <v>0</v>
      </c>
    </row>
    <row r="631" spans="9:29" ht="67.5" customHeight="1" x14ac:dyDescent="0.2">
      <c r="I631" s="30" t="s">
        <v>950</v>
      </c>
      <c r="J631" s="216" t="s">
        <v>951</v>
      </c>
      <c r="K631" s="232" t="s">
        <v>1991</v>
      </c>
      <c r="L631" s="20" t="s">
        <v>2419</v>
      </c>
      <c r="M631" s="230">
        <v>6.1111111111111116</v>
      </c>
      <c r="N631" s="30" t="s">
        <v>952</v>
      </c>
      <c r="O631" s="30" t="s">
        <v>953</v>
      </c>
      <c r="P631" s="233" t="s">
        <v>1547</v>
      </c>
      <c r="Q631" s="233" t="s">
        <v>3255</v>
      </c>
      <c r="R631" s="233" t="s">
        <v>655</v>
      </c>
      <c r="S631" s="188">
        <v>0</v>
      </c>
      <c r="T631" s="188">
        <v>550</v>
      </c>
      <c r="U631" s="188">
        <v>200</v>
      </c>
      <c r="V631" s="188">
        <v>455</v>
      </c>
      <c r="W631" s="188">
        <v>505</v>
      </c>
      <c r="X631" s="188">
        <v>555</v>
      </c>
      <c r="Y631" s="215">
        <v>113500000</v>
      </c>
      <c r="Z631" s="234">
        <v>40000000</v>
      </c>
      <c r="AA631" s="235">
        <v>53500000</v>
      </c>
      <c r="AB631" s="235">
        <v>10000000</v>
      </c>
      <c r="AC631" s="235">
        <v>10000000</v>
      </c>
    </row>
    <row r="632" spans="9:29" ht="40.5" x14ac:dyDescent="0.2">
      <c r="I632" s="30" t="s">
        <v>954</v>
      </c>
      <c r="J632" s="216" t="s">
        <v>955</v>
      </c>
      <c r="K632" s="232" t="s">
        <v>1992</v>
      </c>
      <c r="L632" s="20" t="s">
        <v>2419</v>
      </c>
      <c r="M632" s="230">
        <v>6.6666666666666679</v>
      </c>
      <c r="N632" s="30" t="s">
        <v>956</v>
      </c>
      <c r="O632" s="30" t="s">
        <v>957</v>
      </c>
      <c r="P632" s="233" t="s">
        <v>1548</v>
      </c>
      <c r="Q632" s="233" t="s">
        <v>3255</v>
      </c>
      <c r="R632" s="233" t="s">
        <v>3290</v>
      </c>
      <c r="S632" s="188">
        <v>150</v>
      </c>
      <c r="T632" s="215">
        <v>500</v>
      </c>
      <c r="U632" s="215">
        <v>200</v>
      </c>
      <c r="V632" s="215">
        <v>350</v>
      </c>
      <c r="W632" s="215">
        <v>500</v>
      </c>
      <c r="X632" s="236">
        <v>0</v>
      </c>
      <c r="Y632" s="215">
        <v>91226000</v>
      </c>
      <c r="Z632" s="234">
        <v>25000000</v>
      </c>
      <c r="AA632" s="235">
        <v>25000000</v>
      </c>
      <c r="AB632" s="235">
        <v>15000000</v>
      </c>
      <c r="AC632" s="235">
        <v>26226000</v>
      </c>
    </row>
    <row r="633" spans="9:29" ht="81" customHeight="1" x14ac:dyDescent="0.2">
      <c r="I633" s="30" t="s">
        <v>958</v>
      </c>
      <c r="J633" s="216" t="s">
        <v>959</v>
      </c>
      <c r="K633" s="232" t="s">
        <v>3345</v>
      </c>
      <c r="L633" s="20" t="s">
        <v>2420</v>
      </c>
      <c r="M633" s="230">
        <v>11.25</v>
      </c>
      <c r="N633" s="30" t="s">
        <v>960</v>
      </c>
      <c r="O633" s="30" t="s">
        <v>961</v>
      </c>
      <c r="P633" s="233" t="s">
        <v>1546</v>
      </c>
      <c r="Q633" s="233" t="s">
        <v>3255</v>
      </c>
      <c r="R633" s="233" t="s">
        <v>655</v>
      </c>
      <c r="S633" s="188">
        <v>1</v>
      </c>
      <c r="T633" s="188">
        <v>1</v>
      </c>
      <c r="U633" s="188">
        <v>0</v>
      </c>
      <c r="V633" s="188">
        <v>0</v>
      </c>
      <c r="W633" s="188">
        <v>0</v>
      </c>
      <c r="X633" s="188">
        <v>1</v>
      </c>
      <c r="Y633" s="215">
        <v>1206713502</v>
      </c>
      <c r="Z633" s="215">
        <v>0</v>
      </c>
      <c r="AA633" s="215">
        <v>700000000</v>
      </c>
      <c r="AB633" s="215">
        <v>300000000</v>
      </c>
      <c r="AC633" s="234">
        <v>206713502</v>
      </c>
    </row>
    <row r="634" spans="9:29" ht="121.5" customHeight="1" x14ac:dyDescent="0.2">
      <c r="I634" s="30" t="s">
        <v>962</v>
      </c>
      <c r="J634" s="216" t="s">
        <v>963</v>
      </c>
      <c r="K634" s="232" t="s">
        <v>3345</v>
      </c>
      <c r="L634" s="20" t="s">
        <v>2420</v>
      </c>
      <c r="M634" s="230">
        <v>7.7777777777777786</v>
      </c>
      <c r="N634" s="30" t="s">
        <v>964</v>
      </c>
      <c r="O634" s="30" t="s">
        <v>965</v>
      </c>
      <c r="P634" s="233" t="s">
        <v>1546</v>
      </c>
      <c r="Q634" s="233" t="s">
        <v>3255</v>
      </c>
      <c r="R634" s="233" t="s">
        <v>655</v>
      </c>
      <c r="S634" s="188">
        <v>9</v>
      </c>
      <c r="T634" s="188">
        <v>8</v>
      </c>
      <c r="U634" s="188">
        <v>2</v>
      </c>
      <c r="V634" s="188">
        <v>2</v>
      </c>
      <c r="W634" s="188">
        <v>2</v>
      </c>
      <c r="X634" s="188">
        <v>2</v>
      </c>
      <c r="Y634" s="215">
        <v>882000000</v>
      </c>
      <c r="Z634" s="215">
        <v>372000000</v>
      </c>
      <c r="AA634" s="215">
        <v>110000000</v>
      </c>
      <c r="AB634" s="215">
        <v>110000000</v>
      </c>
      <c r="AC634" s="215">
        <v>290000000</v>
      </c>
    </row>
    <row r="635" spans="9:29" ht="108" customHeight="1" x14ac:dyDescent="0.2">
      <c r="I635" s="30" t="s">
        <v>966</v>
      </c>
      <c r="J635" s="216" t="s">
        <v>967</v>
      </c>
      <c r="K635" s="232" t="s">
        <v>3345</v>
      </c>
      <c r="L635" s="20" t="s">
        <v>2420</v>
      </c>
      <c r="M635" s="230">
        <v>6.3888888888888893</v>
      </c>
      <c r="N635" s="30" t="s">
        <v>968</v>
      </c>
      <c r="O635" s="30" t="s">
        <v>969</v>
      </c>
      <c r="P635" s="233" t="s">
        <v>1547</v>
      </c>
      <c r="Q635" s="233" t="s">
        <v>3255</v>
      </c>
      <c r="R635" s="233" t="s">
        <v>655</v>
      </c>
      <c r="S635" s="188">
        <v>0</v>
      </c>
      <c r="T635" s="188">
        <v>2</v>
      </c>
      <c r="U635" s="188">
        <v>0</v>
      </c>
      <c r="V635" s="188">
        <v>1</v>
      </c>
      <c r="W635" s="188">
        <v>0</v>
      </c>
      <c r="X635" s="188">
        <v>2</v>
      </c>
      <c r="Y635" s="215">
        <v>70000000</v>
      </c>
      <c r="Z635" s="215">
        <v>0</v>
      </c>
      <c r="AA635" s="215">
        <v>20000000</v>
      </c>
      <c r="AB635" s="215">
        <v>0</v>
      </c>
      <c r="AC635" s="215">
        <v>50000000</v>
      </c>
    </row>
    <row r="636" spans="9:29" ht="67.5" customHeight="1" x14ac:dyDescent="0.2">
      <c r="I636" s="30" t="s">
        <v>970</v>
      </c>
      <c r="J636" s="216" t="s">
        <v>971</v>
      </c>
      <c r="K636" s="232" t="s">
        <v>3345</v>
      </c>
      <c r="L636" s="20" t="s">
        <v>2421</v>
      </c>
      <c r="M636" s="230">
        <v>50</v>
      </c>
      <c r="N636" s="30" t="s">
        <v>972</v>
      </c>
      <c r="O636" s="30" t="s">
        <v>973</v>
      </c>
      <c r="P636" s="233" t="s">
        <v>1546</v>
      </c>
      <c r="Q636" s="233" t="s">
        <v>3255</v>
      </c>
      <c r="R636" s="233" t="s">
        <v>655</v>
      </c>
      <c r="S636" s="188">
        <v>0</v>
      </c>
      <c r="T636" s="188">
        <v>1</v>
      </c>
      <c r="U636" s="188">
        <v>0</v>
      </c>
      <c r="V636" s="188">
        <v>0</v>
      </c>
      <c r="W636" s="188">
        <v>0</v>
      </c>
      <c r="X636" s="188">
        <v>1</v>
      </c>
      <c r="Y636" s="215">
        <v>920000000</v>
      </c>
      <c r="Z636" s="215">
        <v>100000000</v>
      </c>
      <c r="AA636" s="215">
        <v>200000000</v>
      </c>
      <c r="AB636" s="215">
        <v>320000000</v>
      </c>
      <c r="AC636" s="215">
        <v>300000000</v>
      </c>
    </row>
    <row r="637" spans="9:29" ht="67.5" customHeight="1" x14ac:dyDescent="0.2">
      <c r="I637" s="30" t="s">
        <v>974</v>
      </c>
      <c r="J637" s="216" t="s">
        <v>975</v>
      </c>
      <c r="K637" s="232" t="s">
        <v>3345</v>
      </c>
      <c r="L637" s="20" t="s">
        <v>2421</v>
      </c>
      <c r="M637" s="230">
        <v>25</v>
      </c>
      <c r="N637" s="30" t="s">
        <v>972</v>
      </c>
      <c r="O637" s="30" t="s">
        <v>973</v>
      </c>
      <c r="P637" s="233" t="s">
        <v>1546</v>
      </c>
      <c r="Q637" s="233" t="s">
        <v>3255</v>
      </c>
      <c r="R637" s="233" t="s">
        <v>655</v>
      </c>
      <c r="S637" s="188">
        <v>0</v>
      </c>
      <c r="T637" s="188">
        <v>1</v>
      </c>
      <c r="U637" s="188">
        <v>0</v>
      </c>
      <c r="V637" s="188">
        <v>0</v>
      </c>
      <c r="W637" s="188">
        <v>0</v>
      </c>
      <c r="X637" s="188">
        <v>1</v>
      </c>
      <c r="Y637" s="215">
        <v>292731556</v>
      </c>
      <c r="Z637" s="215">
        <v>50000000</v>
      </c>
      <c r="AA637" s="215">
        <v>100000000</v>
      </c>
      <c r="AB637" s="215">
        <v>92731556</v>
      </c>
      <c r="AC637" s="215">
        <v>50000000</v>
      </c>
    </row>
    <row r="638" spans="9:29" ht="67.5" customHeight="1" x14ac:dyDescent="0.2">
      <c r="I638" s="30" t="s">
        <v>976</v>
      </c>
      <c r="J638" s="216" t="s">
        <v>977</v>
      </c>
      <c r="K638" s="232" t="s">
        <v>3345</v>
      </c>
      <c r="L638" s="20" t="s">
        <v>2421</v>
      </c>
      <c r="M638" s="230">
        <v>25.000000000000004</v>
      </c>
      <c r="N638" s="30" t="s">
        <v>978</v>
      </c>
      <c r="O638" s="30" t="s">
        <v>979</v>
      </c>
      <c r="P638" s="233" t="s">
        <v>1546</v>
      </c>
      <c r="Q638" s="233" t="s">
        <v>3255</v>
      </c>
      <c r="R638" s="233" t="s">
        <v>655</v>
      </c>
      <c r="S638" s="188">
        <v>0</v>
      </c>
      <c r="T638" s="188">
        <v>1</v>
      </c>
      <c r="U638" s="188">
        <v>0</v>
      </c>
      <c r="V638" s="188">
        <v>0</v>
      </c>
      <c r="W638" s="188">
        <v>0</v>
      </c>
      <c r="X638" s="188">
        <v>1</v>
      </c>
      <c r="Y638" s="215">
        <v>310000000</v>
      </c>
      <c r="Z638" s="215">
        <v>0</v>
      </c>
      <c r="AA638" s="215">
        <v>100000000</v>
      </c>
      <c r="AB638" s="215">
        <v>80000000</v>
      </c>
      <c r="AC638" s="215">
        <v>130000000</v>
      </c>
    </row>
    <row r="639" spans="9:29" ht="121.5" customHeight="1" x14ac:dyDescent="0.2">
      <c r="I639" s="30" t="s">
        <v>980</v>
      </c>
      <c r="J639" s="216" t="s">
        <v>981</v>
      </c>
      <c r="K639" s="232" t="s">
        <v>1993</v>
      </c>
      <c r="L639" s="20" t="s">
        <v>2422</v>
      </c>
      <c r="M639" s="230">
        <v>16.071428571428573</v>
      </c>
      <c r="N639" s="30" t="s">
        <v>982</v>
      </c>
      <c r="O639" s="30" t="s">
        <v>983</v>
      </c>
      <c r="P639" s="233" t="s">
        <v>1549</v>
      </c>
      <c r="Q639" s="233" t="s">
        <v>3256</v>
      </c>
      <c r="R639" s="233" t="s">
        <v>655</v>
      </c>
      <c r="S639" s="237" t="s">
        <v>3346</v>
      </c>
      <c r="T639" s="238">
        <v>42</v>
      </c>
      <c r="U639" s="238">
        <v>42</v>
      </c>
      <c r="V639" s="238">
        <v>42</v>
      </c>
      <c r="W639" s="238">
        <v>42</v>
      </c>
      <c r="X639" s="238">
        <v>42</v>
      </c>
      <c r="Y639" s="215">
        <v>14006783196</v>
      </c>
      <c r="Z639" s="234">
        <v>3348000000</v>
      </c>
      <c r="AA639" s="235">
        <v>3448440000</v>
      </c>
      <c r="AB639" s="235">
        <v>3551893200</v>
      </c>
      <c r="AC639" s="235">
        <v>3658449996</v>
      </c>
    </row>
    <row r="640" spans="9:29" ht="108" customHeight="1" x14ac:dyDescent="0.2">
      <c r="I640" s="30" t="s">
        <v>984</v>
      </c>
      <c r="J640" s="216" t="s">
        <v>985</v>
      </c>
      <c r="K640" s="232" t="s">
        <v>1993</v>
      </c>
      <c r="L640" s="20" t="s">
        <v>2422</v>
      </c>
      <c r="M640" s="230">
        <v>13.095238095238097</v>
      </c>
      <c r="N640" s="30" t="s">
        <v>986</v>
      </c>
      <c r="O640" s="30" t="s">
        <v>987</v>
      </c>
      <c r="P640" s="233" t="s">
        <v>1549</v>
      </c>
      <c r="Q640" s="233" t="s">
        <v>3256</v>
      </c>
      <c r="R640" s="233" t="s">
        <v>655</v>
      </c>
      <c r="S640" s="188">
        <v>0</v>
      </c>
      <c r="T640" s="238">
        <v>1</v>
      </c>
      <c r="U640" s="238">
        <v>1</v>
      </c>
      <c r="V640" s="238">
        <v>1</v>
      </c>
      <c r="W640" s="238">
        <v>1</v>
      </c>
      <c r="X640" s="238">
        <v>1</v>
      </c>
      <c r="Y640" s="215">
        <v>2719357550</v>
      </c>
      <c r="Z640" s="234">
        <v>650000000</v>
      </c>
      <c r="AA640" s="235">
        <v>669500000</v>
      </c>
      <c r="AB640" s="235">
        <v>689585000</v>
      </c>
      <c r="AC640" s="235">
        <v>710272550</v>
      </c>
    </row>
    <row r="641" spans="9:29" ht="162" customHeight="1" x14ac:dyDescent="0.2">
      <c r="I641" s="30" t="s">
        <v>988</v>
      </c>
      <c r="J641" s="216" t="s">
        <v>989</v>
      </c>
      <c r="K641" s="232" t="s">
        <v>1993</v>
      </c>
      <c r="L641" s="20" t="s">
        <v>2422</v>
      </c>
      <c r="M641" s="230">
        <v>12.5</v>
      </c>
      <c r="N641" s="30" t="s">
        <v>990</v>
      </c>
      <c r="O641" s="30" t="s">
        <v>991</v>
      </c>
      <c r="P641" s="233" t="s">
        <v>1549</v>
      </c>
      <c r="Q641" s="233" t="s">
        <v>3256</v>
      </c>
      <c r="R641" s="233" t="s">
        <v>655</v>
      </c>
      <c r="S641" s="239">
        <v>0.875</v>
      </c>
      <c r="T641" s="240">
        <v>1</v>
      </c>
      <c r="U641" s="240">
        <v>1</v>
      </c>
      <c r="V641" s="240">
        <v>1</v>
      </c>
      <c r="W641" s="240">
        <v>1</v>
      </c>
      <c r="X641" s="240">
        <v>1</v>
      </c>
      <c r="Y641" s="215">
        <v>8785616700</v>
      </c>
      <c r="Z641" s="234">
        <v>2100000000</v>
      </c>
      <c r="AA641" s="235">
        <v>2163000000</v>
      </c>
      <c r="AB641" s="235">
        <v>2227890000</v>
      </c>
      <c r="AC641" s="235">
        <v>2294726700</v>
      </c>
    </row>
    <row r="642" spans="9:29" ht="94.5" customHeight="1" x14ac:dyDescent="0.2">
      <c r="I642" s="30" t="s">
        <v>992</v>
      </c>
      <c r="J642" s="216" t="s">
        <v>993</v>
      </c>
      <c r="K642" s="232" t="s">
        <v>1993</v>
      </c>
      <c r="L642" s="20" t="s">
        <v>2423</v>
      </c>
      <c r="M642" s="230">
        <v>14.285714285714286</v>
      </c>
      <c r="N642" s="30" t="s">
        <v>994</v>
      </c>
      <c r="O642" s="30" t="s">
        <v>995</v>
      </c>
      <c r="P642" s="233" t="s">
        <v>1549</v>
      </c>
      <c r="Q642" s="233" t="s">
        <v>3255</v>
      </c>
      <c r="R642" s="233" t="s">
        <v>655</v>
      </c>
      <c r="S642" s="188">
        <v>21</v>
      </c>
      <c r="T642" s="240">
        <v>1</v>
      </c>
      <c r="U642" s="240">
        <v>0.5</v>
      </c>
      <c r="V642" s="240">
        <v>0.7</v>
      </c>
      <c r="W642" s="240">
        <v>0.9</v>
      </c>
      <c r="X642" s="240">
        <v>1</v>
      </c>
      <c r="Y642" s="215">
        <v>4183627000</v>
      </c>
      <c r="Z642" s="234">
        <v>1000000000</v>
      </c>
      <c r="AA642" s="235">
        <v>1030000000</v>
      </c>
      <c r="AB642" s="235">
        <v>1060900000</v>
      </c>
      <c r="AC642" s="235">
        <v>1092727000</v>
      </c>
    </row>
    <row r="643" spans="9:29" ht="108" customHeight="1" x14ac:dyDescent="0.2">
      <c r="I643" s="30" t="s">
        <v>996</v>
      </c>
      <c r="J643" s="216" t="s">
        <v>997</v>
      </c>
      <c r="K643" s="232" t="s">
        <v>1993</v>
      </c>
      <c r="L643" s="20" t="s">
        <v>2423</v>
      </c>
      <c r="M643" s="230">
        <v>15.476190476190476</v>
      </c>
      <c r="N643" s="30" t="s">
        <v>998</v>
      </c>
      <c r="O643" s="30" t="s">
        <v>999</v>
      </c>
      <c r="P643" s="233" t="s">
        <v>1549</v>
      </c>
      <c r="Q643" s="233" t="s">
        <v>3255</v>
      </c>
      <c r="R643" s="233" t="s">
        <v>655</v>
      </c>
      <c r="S643" s="188">
        <v>0</v>
      </c>
      <c r="T643" s="238">
        <v>21</v>
      </c>
      <c r="U643" s="238">
        <v>0</v>
      </c>
      <c r="V643" s="238">
        <v>7</v>
      </c>
      <c r="W643" s="238">
        <v>15</v>
      </c>
      <c r="X643" s="215">
        <v>21</v>
      </c>
      <c r="Y643" s="215">
        <v>1045906750</v>
      </c>
      <c r="Z643" s="234">
        <v>250000000</v>
      </c>
      <c r="AA643" s="235">
        <v>257500000</v>
      </c>
      <c r="AB643" s="235">
        <v>265225000</v>
      </c>
      <c r="AC643" s="235">
        <v>273181750</v>
      </c>
    </row>
    <row r="644" spans="9:29" ht="81" x14ac:dyDescent="0.2">
      <c r="I644" s="30" t="s">
        <v>1000</v>
      </c>
      <c r="J644" s="216" t="s">
        <v>1001</v>
      </c>
      <c r="K644" s="232" t="s">
        <v>1993</v>
      </c>
      <c r="L644" s="20" t="s">
        <v>2423</v>
      </c>
      <c r="M644" s="230">
        <v>16.666666666666664</v>
      </c>
      <c r="N644" s="30" t="s">
        <v>1002</v>
      </c>
      <c r="O644" s="30" t="s">
        <v>1003</v>
      </c>
      <c r="P644" s="233" t="s">
        <v>1549</v>
      </c>
      <c r="Q644" s="233" t="s">
        <v>3255</v>
      </c>
      <c r="R644" s="233" t="s">
        <v>655</v>
      </c>
      <c r="S644" s="188">
        <v>0</v>
      </c>
      <c r="T644" s="241">
        <v>21</v>
      </c>
      <c r="U644" s="241">
        <v>4</v>
      </c>
      <c r="V644" s="241">
        <v>11</v>
      </c>
      <c r="W644" s="241">
        <v>18</v>
      </c>
      <c r="X644" s="241">
        <v>21</v>
      </c>
      <c r="Y644" s="215">
        <v>3536082950</v>
      </c>
      <c r="Z644" s="234">
        <v>830000000</v>
      </c>
      <c r="AA644" s="235">
        <v>875500000</v>
      </c>
      <c r="AB644" s="235">
        <v>901765000</v>
      </c>
      <c r="AC644" s="235">
        <v>928817950</v>
      </c>
    </row>
    <row r="645" spans="9:29" ht="121.5" customHeight="1" x14ac:dyDescent="0.2">
      <c r="I645" s="30" t="s">
        <v>1004</v>
      </c>
      <c r="J645" s="216" t="s">
        <v>1005</v>
      </c>
      <c r="K645" s="232" t="s">
        <v>1993</v>
      </c>
      <c r="L645" s="20" t="s">
        <v>2423</v>
      </c>
      <c r="M645" s="230">
        <v>11.904761904761905</v>
      </c>
      <c r="N645" s="30" t="s">
        <v>1006</v>
      </c>
      <c r="O645" s="30" t="s">
        <v>1007</v>
      </c>
      <c r="P645" s="233" t="s">
        <v>1549</v>
      </c>
      <c r="Q645" s="233" t="s">
        <v>3255</v>
      </c>
      <c r="R645" s="233" t="s">
        <v>655</v>
      </c>
      <c r="S645" s="188">
        <v>0</v>
      </c>
      <c r="T645" s="240">
        <v>1</v>
      </c>
      <c r="U645" s="240">
        <v>0.25</v>
      </c>
      <c r="V645" s="240">
        <v>0.75</v>
      </c>
      <c r="W645" s="240">
        <v>1</v>
      </c>
      <c r="X645" s="240">
        <v>1</v>
      </c>
      <c r="Y645" s="215">
        <v>0</v>
      </c>
      <c r="Z645" s="234">
        <v>0</v>
      </c>
      <c r="AA645" s="235">
        <v>0</v>
      </c>
      <c r="AB645" s="235">
        <v>0</v>
      </c>
      <c r="AC645" s="235">
        <v>0</v>
      </c>
    </row>
    <row r="646" spans="9:29" ht="108" customHeight="1" x14ac:dyDescent="0.2">
      <c r="I646" s="30" t="s">
        <v>1008</v>
      </c>
      <c r="J646" s="216" t="s">
        <v>1009</v>
      </c>
      <c r="K646" s="232" t="s">
        <v>2839</v>
      </c>
      <c r="L646" s="20" t="s">
        <v>2424</v>
      </c>
      <c r="M646" s="230">
        <v>66.666666666666686</v>
      </c>
      <c r="N646" s="30" t="s">
        <v>1010</v>
      </c>
      <c r="O646" s="30" t="s">
        <v>1011</v>
      </c>
      <c r="P646" s="233" t="s">
        <v>1550</v>
      </c>
      <c r="Q646" s="233" t="s">
        <v>3256</v>
      </c>
      <c r="R646" s="233" t="s">
        <v>655</v>
      </c>
      <c r="S646" s="188">
        <v>0</v>
      </c>
      <c r="T646" s="215">
        <v>1</v>
      </c>
      <c r="U646" s="215">
        <v>0</v>
      </c>
      <c r="V646" s="215">
        <v>1</v>
      </c>
      <c r="W646" s="188"/>
      <c r="X646" s="188"/>
      <c r="Y646" s="215">
        <v>50000000</v>
      </c>
      <c r="Z646" s="234">
        <v>0</v>
      </c>
      <c r="AA646" s="235">
        <v>50000000</v>
      </c>
      <c r="AB646" s="235"/>
      <c r="AC646" s="235"/>
    </row>
    <row r="647" spans="9:29" ht="94.5" x14ac:dyDescent="0.2">
      <c r="I647" s="30" t="s">
        <v>1012</v>
      </c>
      <c r="J647" s="216" t="s">
        <v>1013</v>
      </c>
      <c r="K647" s="232" t="s">
        <v>2839</v>
      </c>
      <c r="L647" s="20" t="s">
        <v>2424</v>
      </c>
      <c r="M647" s="230">
        <v>33.333333333333343</v>
      </c>
      <c r="N647" s="30" t="s">
        <v>1014</v>
      </c>
      <c r="O647" s="30" t="s">
        <v>1015</v>
      </c>
      <c r="P647" s="233" t="s">
        <v>1550</v>
      </c>
      <c r="Q647" s="233" t="s">
        <v>3255</v>
      </c>
      <c r="R647" s="233" t="s">
        <v>655</v>
      </c>
      <c r="S647" s="188">
        <v>110</v>
      </c>
      <c r="T647" s="215">
        <v>164</v>
      </c>
      <c r="U647" s="215">
        <v>0</v>
      </c>
      <c r="V647" s="215">
        <v>56</v>
      </c>
      <c r="W647" s="215">
        <v>110</v>
      </c>
      <c r="X647" s="236">
        <v>164</v>
      </c>
      <c r="Y647" s="215">
        <v>150000000</v>
      </c>
      <c r="Z647" s="234">
        <v>0</v>
      </c>
      <c r="AA647" s="235">
        <v>50000000</v>
      </c>
      <c r="AB647" s="235">
        <v>50000000</v>
      </c>
      <c r="AC647" s="235">
        <v>50000000</v>
      </c>
    </row>
    <row r="648" spans="9:29" ht="81" customHeight="1" x14ac:dyDescent="0.2">
      <c r="I648" s="30" t="s">
        <v>1016</v>
      </c>
      <c r="J648" s="216" t="s">
        <v>1017</v>
      </c>
      <c r="K648" s="232" t="s">
        <v>1994</v>
      </c>
      <c r="L648" s="20" t="s">
        <v>2425</v>
      </c>
      <c r="M648" s="230">
        <v>28.571428571428577</v>
      </c>
      <c r="N648" s="30" t="s">
        <v>1018</v>
      </c>
      <c r="O648" s="30" t="s">
        <v>1019</v>
      </c>
      <c r="P648" s="233" t="s">
        <v>1546</v>
      </c>
      <c r="Q648" s="233" t="s">
        <v>3255</v>
      </c>
      <c r="R648" s="233" t="s">
        <v>655</v>
      </c>
      <c r="S648" s="188">
        <v>0</v>
      </c>
      <c r="T648" s="215">
        <v>0</v>
      </c>
      <c r="U648" s="215">
        <v>1</v>
      </c>
      <c r="V648" s="215">
        <v>0</v>
      </c>
      <c r="W648" s="215">
        <v>1</v>
      </c>
      <c r="X648" s="236">
        <v>0</v>
      </c>
      <c r="Y648" s="215">
        <v>50000000</v>
      </c>
      <c r="Z648" s="234">
        <v>0</v>
      </c>
      <c r="AA648" s="235">
        <v>50000000</v>
      </c>
      <c r="AB648" s="235">
        <v>0</v>
      </c>
      <c r="AC648" s="235">
        <v>0</v>
      </c>
    </row>
    <row r="649" spans="9:29" ht="94.5" customHeight="1" x14ac:dyDescent="0.2">
      <c r="I649" s="30" t="s">
        <v>1020</v>
      </c>
      <c r="J649" s="216" t="s">
        <v>1021</v>
      </c>
      <c r="K649" s="232" t="s">
        <v>1994</v>
      </c>
      <c r="L649" s="20" t="s">
        <v>2425</v>
      </c>
      <c r="M649" s="230">
        <v>23.015873015873023</v>
      </c>
      <c r="N649" s="30" t="s">
        <v>1022</v>
      </c>
      <c r="O649" s="30" t="s">
        <v>1023</v>
      </c>
      <c r="P649" s="233" t="s">
        <v>1546</v>
      </c>
      <c r="Q649" s="233" t="s">
        <v>3255</v>
      </c>
      <c r="R649" s="233" t="s">
        <v>655</v>
      </c>
      <c r="S649" s="188">
        <v>0</v>
      </c>
      <c r="T649" s="215">
        <v>0</v>
      </c>
      <c r="U649" s="215">
        <v>2</v>
      </c>
      <c r="V649" s="215">
        <v>0</v>
      </c>
      <c r="W649" s="215">
        <v>1</v>
      </c>
      <c r="X649" s="236">
        <v>1</v>
      </c>
      <c r="Y649" s="215">
        <v>40000000</v>
      </c>
      <c r="Z649" s="234">
        <v>0</v>
      </c>
      <c r="AA649" s="235">
        <v>20000000</v>
      </c>
      <c r="AB649" s="235">
        <v>20000000</v>
      </c>
      <c r="AC649" s="235">
        <v>0</v>
      </c>
    </row>
    <row r="650" spans="9:29" ht="67.5" customHeight="1" x14ac:dyDescent="0.2">
      <c r="I650" s="30" t="s">
        <v>1024</v>
      </c>
      <c r="J650" s="216" t="s">
        <v>1025</v>
      </c>
      <c r="K650" s="232" t="s">
        <v>1994</v>
      </c>
      <c r="L650" s="20" t="s">
        <v>2425</v>
      </c>
      <c r="M650" s="230">
        <v>15.873015873015875</v>
      </c>
      <c r="N650" s="30" t="s">
        <v>1026</v>
      </c>
      <c r="O650" s="30" t="s">
        <v>1027</v>
      </c>
      <c r="P650" s="233" t="s">
        <v>1546</v>
      </c>
      <c r="Q650" s="233" t="s">
        <v>3255</v>
      </c>
      <c r="R650" s="233" t="s">
        <v>655</v>
      </c>
      <c r="S650" s="188">
        <v>69</v>
      </c>
      <c r="T650" s="215">
        <v>69</v>
      </c>
      <c r="U650" s="215">
        <v>1</v>
      </c>
      <c r="V650" s="242">
        <v>0</v>
      </c>
      <c r="W650" s="242">
        <v>0.5</v>
      </c>
      <c r="X650" s="236">
        <v>0.5</v>
      </c>
      <c r="Y650" s="215">
        <v>40000000</v>
      </c>
      <c r="Z650" s="234">
        <v>0</v>
      </c>
      <c r="AA650" s="235">
        <v>20000000</v>
      </c>
      <c r="AB650" s="235">
        <v>20000000</v>
      </c>
      <c r="AC650" s="235">
        <v>0</v>
      </c>
    </row>
    <row r="651" spans="9:29" ht="67.5" customHeight="1" x14ac:dyDescent="0.2">
      <c r="I651" s="30" t="s">
        <v>1028</v>
      </c>
      <c r="J651" s="216" t="s">
        <v>1029</v>
      </c>
      <c r="K651" s="232" t="s">
        <v>1990</v>
      </c>
      <c r="L651" s="20" t="s">
        <v>2425</v>
      </c>
      <c r="M651" s="230">
        <v>15.873015873015875</v>
      </c>
      <c r="N651" s="30" t="s">
        <v>1026</v>
      </c>
      <c r="O651" s="30" t="s">
        <v>1027</v>
      </c>
      <c r="P651" s="233" t="s">
        <v>1546</v>
      </c>
      <c r="Q651" s="233" t="s">
        <v>3255</v>
      </c>
      <c r="R651" s="233" t="s">
        <v>655</v>
      </c>
      <c r="S651" s="188">
        <v>1</v>
      </c>
      <c r="T651" s="188">
        <v>1</v>
      </c>
      <c r="U651" s="188">
        <v>3</v>
      </c>
      <c r="V651" s="188">
        <v>0</v>
      </c>
      <c r="W651" s="188">
        <v>0</v>
      </c>
      <c r="X651" s="188">
        <v>0</v>
      </c>
      <c r="Y651" s="215">
        <v>450000000</v>
      </c>
      <c r="Z651" s="215">
        <v>0</v>
      </c>
      <c r="AA651" s="215">
        <v>0</v>
      </c>
      <c r="AB651" s="215">
        <v>0</v>
      </c>
      <c r="AC651" s="234">
        <v>450000000</v>
      </c>
    </row>
    <row r="652" spans="9:29" ht="67.5" customHeight="1" x14ac:dyDescent="0.2">
      <c r="I652" s="30" t="s">
        <v>1030</v>
      </c>
      <c r="J652" s="216" t="s">
        <v>1031</v>
      </c>
      <c r="K652" s="232" t="s">
        <v>1994</v>
      </c>
      <c r="L652" s="20" t="s">
        <v>2425</v>
      </c>
      <c r="M652" s="230">
        <v>11.904761904761905</v>
      </c>
      <c r="N652" s="30" t="s">
        <v>1032</v>
      </c>
      <c r="O652" s="30" t="s">
        <v>1033</v>
      </c>
      <c r="P652" s="233" t="s">
        <v>1546</v>
      </c>
      <c r="Q652" s="233" t="s">
        <v>3255</v>
      </c>
      <c r="R652" s="233" t="s">
        <v>655</v>
      </c>
      <c r="S652" s="188">
        <v>18</v>
      </c>
      <c r="T652" s="215">
        <v>18</v>
      </c>
      <c r="U652" s="215">
        <v>10</v>
      </c>
      <c r="V652" s="215">
        <v>1</v>
      </c>
      <c r="W652" s="215">
        <v>3</v>
      </c>
      <c r="X652" s="215">
        <v>3</v>
      </c>
      <c r="Y652" s="215">
        <v>50000000</v>
      </c>
      <c r="Z652" s="234">
        <v>5000000</v>
      </c>
      <c r="AA652" s="235">
        <v>15000000</v>
      </c>
      <c r="AB652" s="235">
        <v>15000000</v>
      </c>
      <c r="AC652" s="235">
        <v>15000000</v>
      </c>
    </row>
    <row r="653" spans="9:29" ht="67.5" customHeight="1" x14ac:dyDescent="0.2">
      <c r="I653" s="30" t="s">
        <v>1034</v>
      </c>
      <c r="J653" s="216" t="s">
        <v>1035</v>
      </c>
      <c r="K653" s="232" t="s">
        <v>2854</v>
      </c>
      <c r="L653" s="20" t="s">
        <v>2425</v>
      </c>
      <c r="M653" s="230">
        <v>4.7619047619047619</v>
      </c>
      <c r="N653" s="30" t="s">
        <v>1036</v>
      </c>
      <c r="O653" s="30" t="s">
        <v>1037</v>
      </c>
      <c r="P653" s="233" t="s">
        <v>1546</v>
      </c>
      <c r="Q653" s="233" t="s">
        <v>3255</v>
      </c>
      <c r="R653" s="233" t="s">
        <v>655</v>
      </c>
      <c r="S653" s="188">
        <v>0</v>
      </c>
      <c r="T653" s="215">
        <v>0</v>
      </c>
      <c r="U653" s="242">
        <v>1</v>
      </c>
      <c r="V653" s="215">
        <v>0.8</v>
      </c>
      <c r="W653" s="215">
        <v>1</v>
      </c>
      <c r="X653" s="236">
        <v>0</v>
      </c>
      <c r="Y653" s="215">
        <v>18000000</v>
      </c>
      <c r="Z653" s="234">
        <v>18000000</v>
      </c>
      <c r="AA653" s="235">
        <v>0</v>
      </c>
      <c r="AB653" s="235">
        <v>0</v>
      </c>
      <c r="AC653" s="235">
        <v>0</v>
      </c>
    </row>
    <row r="654" spans="9:29" ht="108" x14ac:dyDescent="0.2">
      <c r="I654" s="30" t="s">
        <v>1038</v>
      </c>
      <c r="J654" s="216" t="s">
        <v>1890</v>
      </c>
      <c r="K654" s="232" t="s">
        <v>1996</v>
      </c>
      <c r="L654" s="20" t="s">
        <v>2426</v>
      </c>
      <c r="M654" s="230">
        <v>40</v>
      </c>
      <c r="N654" s="30" t="s">
        <v>1891</v>
      </c>
      <c r="O654" s="30" t="s">
        <v>1892</v>
      </c>
      <c r="P654" s="233" t="s">
        <v>1546</v>
      </c>
      <c r="Q654" s="233" t="s">
        <v>3256</v>
      </c>
      <c r="R654" s="233" t="s">
        <v>655</v>
      </c>
      <c r="S654" s="188">
        <v>0</v>
      </c>
      <c r="T654" s="188">
        <v>1</v>
      </c>
      <c r="U654" s="188">
        <v>0</v>
      </c>
      <c r="V654" s="188">
        <v>1</v>
      </c>
      <c r="W654" s="188">
        <v>1</v>
      </c>
      <c r="X654" s="188">
        <v>1</v>
      </c>
      <c r="Y654" s="215">
        <v>60000000</v>
      </c>
      <c r="Z654" s="215">
        <v>0</v>
      </c>
      <c r="AA654" s="215">
        <v>20000000</v>
      </c>
      <c r="AB654" s="215">
        <v>20000000</v>
      </c>
      <c r="AC654" s="215">
        <v>20000000</v>
      </c>
    </row>
    <row r="655" spans="9:29" ht="121.5" customHeight="1" x14ac:dyDescent="0.2">
      <c r="I655" s="30" t="s">
        <v>1893</v>
      </c>
      <c r="J655" s="216" t="s">
        <v>1894</v>
      </c>
      <c r="K655" s="232" t="s">
        <v>1996</v>
      </c>
      <c r="L655" s="20" t="s">
        <v>2426</v>
      </c>
      <c r="M655" s="230">
        <v>30</v>
      </c>
      <c r="N655" s="30" t="s">
        <v>1895</v>
      </c>
      <c r="O655" s="30" t="s">
        <v>1896</v>
      </c>
      <c r="P655" s="233" t="s">
        <v>1546</v>
      </c>
      <c r="Q655" s="233" t="s">
        <v>3256</v>
      </c>
      <c r="R655" s="233" t="s">
        <v>655</v>
      </c>
      <c r="S655" s="188">
        <v>0</v>
      </c>
      <c r="T655" s="188">
        <v>1</v>
      </c>
      <c r="U655" s="188">
        <v>0</v>
      </c>
      <c r="V655" s="188">
        <v>1</v>
      </c>
      <c r="W655" s="188">
        <v>1</v>
      </c>
      <c r="X655" s="188">
        <v>1</v>
      </c>
      <c r="Y655" s="215">
        <v>45000000</v>
      </c>
      <c r="Z655" s="215">
        <v>0</v>
      </c>
      <c r="AA655" s="215">
        <v>15000000</v>
      </c>
      <c r="AB655" s="215">
        <v>15000000</v>
      </c>
      <c r="AC655" s="215">
        <v>15000000</v>
      </c>
    </row>
    <row r="656" spans="9:29" ht="81" customHeight="1" x14ac:dyDescent="0.2">
      <c r="I656" s="30" t="s">
        <v>1897</v>
      </c>
      <c r="J656" s="216" t="s">
        <v>1898</v>
      </c>
      <c r="K656" s="232" t="s">
        <v>1996</v>
      </c>
      <c r="L656" s="20" t="s">
        <v>2426</v>
      </c>
      <c r="M656" s="230">
        <v>10</v>
      </c>
      <c r="N656" s="30" t="s">
        <v>1899</v>
      </c>
      <c r="O656" s="30" t="s">
        <v>1900</v>
      </c>
      <c r="P656" s="233" t="s">
        <v>1546</v>
      </c>
      <c r="Q656" s="233" t="s">
        <v>3255</v>
      </c>
      <c r="R656" s="233" t="s">
        <v>655</v>
      </c>
      <c r="S656" s="188">
        <v>0</v>
      </c>
      <c r="T656" s="215">
        <v>16</v>
      </c>
      <c r="U656" s="215">
        <v>0</v>
      </c>
      <c r="V656" s="215">
        <v>5</v>
      </c>
      <c r="W656" s="215">
        <v>10</v>
      </c>
      <c r="X656" s="236">
        <v>16</v>
      </c>
      <c r="Y656" s="215">
        <v>75000000</v>
      </c>
      <c r="Z656" s="215">
        <v>0</v>
      </c>
      <c r="AA656" s="215">
        <v>25000000</v>
      </c>
      <c r="AB656" s="215">
        <v>25000000</v>
      </c>
      <c r="AC656" s="215">
        <v>25000000</v>
      </c>
    </row>
    <row r="657" spans="9:29" ht="162" customHeight="1" x14ac:dyDescent="0.2">
      <c r="I657" s="30" t="s">
        <v>1901</v>
      </c>
      <c r="J657" s="216" t="s">
        <v>1902</v>
      </c>
      <c r="K657" s="232" t="s">
        <v>1996</v>
      </c>
      <c r="L657" s="20" t="s">
        <v>2426</v>
      </c>
      <c r="M657" s="230">
        <v>20</v>
      </c>
      <c r="N657" s="30" t="s">
        <v>1903</v>
      </c>
      <c r="O657" s="30" t="s">
        <v>1904</v>
      </c>
      <c r="P657" s="233" t="s">
        <v>1546</v>
      </c>
      <c r="Q657" s="233" t="s">
        <v>3256</v>
      </c>
      <c r="R657" s="233" t="s">
        <v>655</v>
      </c>
      <c r="S657" s="188">
        <v>0</v>
      </c>
      <c r="T657" s="188">
        <v>1</v>
      </c>
      <c r="U657" s="188">
        <v>0</v>
      </c>
      <c r="V657" s="188">
        <v>1</v>
      </c>
      <c r="W657" s="188">
        <v>1</v>
      </c>
      <c r="X657" s="188">
        <v>1</v>
      </c>
      <c r="Y657" s="215">
        <v>50000000</v>
      </c>
      <c r="Z657" s="215">
        <v>0</v>
      </c>
      <c r="AA657" s="215">
        <v>25000000</v>
      </c>
      <c r="AB657" s="215">
        <v>15000000</v>
      </c>
      <c r="AC657" s="215">
        <v>10000000</v>
      </c>
    </row>
    <row r="658" spans="9:29" ht="243" customHeight="1" x14ac:dyDescent="0.2">
      <c r="I658" s="30" t="s">
        <v>1905</v>
      </c>
      <c r="J658" s="216" t="s">
        <v>1906</v>
      </c>
      <c r="K658" s="232" t="s">
        <v>1996</v>
      </c>
      <c r="L658" s="20" t="s">
        <v>2427</v>
      </c>
      <c r="M658" s="230">
        <v>31.666666666666671</v>
      </c>
      <c r="N658" s="30" t="s">
        <v>1907</v>
      </c>
      <c r="O658" s="30" t="s">
        <v>1908</v>
      </c>
      <c r="P658" s="233" t="s">
        <v>1546</v>
      </c>
      <c r="Q658" s="233" t="s">
        <v>3255</v>
      </c>
      <c r="R658" s="233" t="s">
        <v>655</v>
      </c>
      <c r="S658" s="188">
        <v>0</v>
      </c>
      <c r="T658" s="188">
        <v>3</v>
      </c>
      <c r="U658" s="188">
        <v>0</v>
      </c>
      <c r="V658" s="188">
        <v>1</v>
      </c>
      <c r="W658" s="188">
        <v>2</v>
      </c>
      <c r="X658" s="188">
        <v>3</v>
      </c>
      <c r="Y658" s="215">
        <v>332000000</v>
      </c>
      <c r="Z658" s="215">
        <v>0</v>
      </c>
      <c r="AA658" s="215">
        <v>104000000</v>
      </c>
      <c r="AB658" s="215">
        <v>114000000</v>
      </c>
      <c r="AC658" s="215">
        <v>114000000</v>
      </c>
    </row>
    <row r="659" spans="9:29" ht="162" customHeight="1" x14ac:dyDescent="0.2">
      <c r="I659" s="30" t="s">
        <v>1909</v>
      </c>
      <c r="J659" s="216" t="s">
        <v>1910</v>
      </c>
      <c r="K659" s="232" t="s">
        <v>1996</v>
      </c>
      <c r="L659" s="20" t="s">
        <v>2427</v>
      </c>
      <c r="M659" s="230">
        <v>2.16</v>
      </c>
      <c r="N659" s="30" t="s">
        <v>1911</v>
      </c>
      <c r="O659" s="30" t="s">
        <v>1912</v>
      </c>
      <c r="P659" s="233" t="s">
        <v>1546</v>
      </c>
      <c r="Q659" s="233" t="s">
        <v>3255</v>
      </c>
      <c r="R659" s="233" t="s">
        <v>655</v>
      </c>
      <c r="S659" s="188">
        <v>0</v>
      </c>
      <c r="T659" s="188">
        <v>1</v>
      </c>
      <c r="U659" s="188">
        <v>0</v>
      </c>
      <c r="V659" s="188">
        <v>0</v>
      </c>
      <c r="W659" s="188">
        <v>0</v>
      </c>
      <c r="X659" s="188">
        <v>1</v>
      </c>
      <c r="Y659" s="215">
        <v>10000000</v>
      </c>
      <c r="Z659" s="215">
        <v>0</v>
      </c>
      <c r="AA659" s="215">
        <v>10000000</v>
      </c>
      <c r="AB659" s="215">
        <v>0</v>
      </c>
      <c r="AC659" s="215">
        <v>0</v>
      </c>
    </row>
    <row r="660" spans="9:29" ht="162" customHeight="1" x14ac:dyDescent="0.2">
      <c r="I660" s="30" t="s">
        <v>1909</v>
      </c>
      <c r="J660" s="216" t="s">
        <v>1910</v>
      </c>
      <c r="K660" s="232" t="s">
        <v>1991</v>
      </c>
      <c r="L660" s="20" t="s">
        <v>2427</v>
      </c>
      <c r="M660" s="230">
        <v>34.51</v>
      </c>
      <c r="N660" s="30" t="s">
        <v>1911</v>
      </c>
      <c r="O660" s="30" t="s">
        <v>1912</v>
      </c>
      <c r="P660" s="233" t="s">
        <v>1546</v>
      </c>
      <c r="Q660" s="233" t="s">
        <v>3255</v>
      </c>
      <c r="R660" s="233" t="s">
        <v>655</v>
      </c>
      <c r="S660" s="188">
        <v>0</v>
      </c>
      <c r="T660" s="188">
        <v>1</v>
      </c>
      <c r="U660" s="188">
        <v>0</v>
      </c>
      <c r="V660" s="188">
        <v>0</v>
      </c>
      <c r="W660" s="188">
        <v>0</v>
      </c>
      <c r="X660" s="188">
        <v>1</v>
      </c>
      <c r="Y660" s="215">
        <v>160000000</v>
      </c>
      <c r="Z660" s="215">
        <v>0</v>
      </c>
      <c r="AA660" s="215">
        <v>100000000</v>
      </c>
      <c r="AB660" s="215">
        <v>30000000</v>
      </c>
      <c r="AC660" s="215">
        <v>30000000</v>
      </c>
    </row>
    <row r="661" spans="9:29" ht="81" customHeight="1" x14ac:dyDescent="0.2">
      <c r="I661" s="30" t="s">
        <v>1913</v>
      </c>
      <c r="J661" s="216" t="s">
        <v>1914</v>
      </c>
      <c r="K661" s="232" t="s">
        <v>1990</v>
      </c>
      <c r="L661" s="20" t="s">
        <v>2427</v>
      </c>
      <c r="M661" s="230">
        <v>10</v>
      </c>
      <c r="N661" s="30" t="s">
        <v>1915</v>
      </c>
      <c r="O661" s="30" t="s">
        <v>1916</v>
      </c>
      <c r="P661" s="233" t="s">
        <v>1546</v>
      </c>
      <c r="Q661" s="233" t="s">
        <v>3255</v>
      </c>
      <c r="R661" s="233" t="s">
        <v>655</v>
      </c>
      <c r="S661" s="188">
        <v>2</v>
      </c>
      <c r="T661" s="188">
        <v>1</v>
      </c>
      <c r="U661" s="188">
        <v>0</v>
      </c>
      <c r="V661" s="188">
        <v>0</v>
      </c>
      <c r="W661" s="188">
        <v>0</v>
      </c>
      <c r="X661" s="188">
        <v>1</v>
      </c>
      <c r="Y661" s="215">
        <v>180000000</v>
      </c>
      <c r="Z661" s="234">
        <v>0</v>
      </c>
      <c r="AA661" s="215">
        <v>180000000</v>
      </c>
      <c r="AB661" s="234">
        <v>0</v>
      </c>
      <c r="AC661" s="234">
        <v>0</v>
      </c>
    </row>
    <row r="662" spans="9:29" ht="81" customHeight="1" x14ac:dyDescent="0.2">
      <c r="I662" s="30" t="s">
        <v>1917</v>
      </c>
      <c r="J662" s="216" t="s">
        <v>1918</v>
      </c>
      <c r="K662" s="232" t="s">
        <v>1990</v>
      </c>
      <c r="L662" s="20" t="s">
        <v>2427</v>
      </c>
      <c r="M662" s="230">
        <v>21.666666666666671</v>
      </c>
      <c r="N662" s="30" t="s">
        <v>1919</v>
      </c>
      <c r="O662" s="30" t="s">
        <v>1075</v>
      </c>
      <c r="P662" s="233" t="s">
        <v>1546</v>
      </c>
      <c r="Q662" s="233" t="s">
        <v>3255</v>
      </c>
      <c r="R662" s="233" t="s">
        <v>655</v>
      </c>
      <c r="S662" s="188">
        <v>3</v>
      </c>
      <c r="T662" s="188">
        <v>2</v>
      </c>
      <c r="U662" s="188"/>
      <c r="V662" s="188"/>
      <c r="W662" s="188"/>
      <c r="X662" s="188">
        <v>2</v>
      </c>
      <c r="Y662" s="215">
        <v>600000000</v>
      </c>
      <c r="Z662" s="215"/>
      <c r="AA662" s="215">
        <v>200000000</v>
      </c>
      <c r="AB662" s="215">
        <v>200000000</v>
      </c>
      <c r="AC662" s="234">
        <v>200000000</v>
      </c>
    </row>
    <row r="663" spans="9:29" ht="121.5" customHeight="1" x14ac:dyDescent="0.2">
      <c r="I663" s="30" t="s">
        <v>1076</v>
      </c>
      <c r="J663" s="216" t="s">
        <v>1077</v>
      </c>
      <c r="K663" s="232" t="s">
        <v>1997</v>
      </c>
      <c r="L663" s="20" t="s">
        <v>2428</v>
      </c>
      <c r="M663" s="230">
        <v>22.222222222222221</v>
      </c>
      <c r="N663" s="30" t="s">
        <v>1078</v>
      </c>
      <c r="O663" s="30" t="s">
        <v>1079</v>
      </c>
      <c r="P663" s="233" t="s">
        <v>1551</v>
      </c>
      <c r="Q663" s="233" t="s">
        <v>3255</v>
      </c>
      <c r="R663" s="233" t="s">
        <v>655</v>
      </c>
      <c r="S663" s="188">
        <v>0</v>
      </c>
      <c r="T663" s="215">
        <v>1</v>
      </c>
      <c r="U663" s="215">
        <v>1</v>
      </c>
      <c r="V663" s="215">
        <v>1</v>
      </c>
      <c r="W663" s="215">
        <v>1</v>
      </c>
      <c r="X663" s="236">
        <v>1</v>
      </c>
      <c r="Y663" s="215">
        <v>31000000</v>
      </c>
      <c r="Z663" s="215">
        <v>21000000</v>
      </c>
      <c r="AA663" s="215">
        <v>10000000</v>
      </c>
      <c r="AB663" s="234">
        <v>0</v>
      </c>
      <c r="AC663" s="234">
        <v>0</v>
      </c>
    </row>
    <row r="664" spans="9:29" ht="67.5" x14ac:dyDescent="0.2">
      <c r="I664" s="30" t="s">
        <v>1080</v>
      </c>
      <c r="J664" s="30" t="s">
        <v>1081</v>
      </c>
      <c r="K664" s="232" t="s">
        <v>1997</v>
      </c>
      <c r="L664" s="20" t="s">
        <v>2428</v>
      </c>
      <c r="M664" s="230">
        <v>18.981481481481481</v>
      </c>
      <c r="N664" s="30" t="s">
        <v>1082</v>
      </c>
      <c r="O664" s="30" t="s">
        <v>1083</v>
      </c>
      <c r="P664" s="233" t="s">
        <v>1551</v>
      </c>
      <c r="Q664" s="233" t="s">
        <v>3256</v>
      </c>
      <c r="R664" s="233" t="s">
        <v>655</v>
      </c>
      <c r="S664" s="188">
        <v>0</v>
      </c>
      <c r="T664" s="215">
        <v>4</v>
      </c>
      <c r="U664" s="215">
        <v>4</v>
      </c>
      <c r="V664" s="215">
        <v>4</v>
      </c>
      <c r="W664" s="215">
        <v>4</v>
      </c>
      <c r="X664" s="236">
        <v>4</v>
      </c>
      <c r="Y664" s="215">
        <v>39000000</v>
      </c>
      <c r="Z664" s="215">
        <v>24000000</v>
      </c>
      <c r="AA664" s="234">
        <v>0</v>
      </c>
      <c r="AB664" s="215">
        <v>5000000</v>
      </c>
      <c r="AC664" s="215">
        <v>10000000</v>
      </c>
    </row>
    <row r="665" spans="9:29" ht="81" customHeight="1" x14ac:dyDescent="0.2">
      <c r="I665" s="30" t="s">
        <v>1084</v>
      </c>
      <c r="J665" s="30" t="s">
        <v>1085</v>
      </c>
      <c r="K665" s="232" t="s">
        <v>1997</v>
      </c>
      <c r="L665" s="20" t="s">
        <v>2428</v>
      </c>
      <c r="M665" s="230">
        <v>9.7222222222222232</v>
      </c>
      <c r="N665" s="30" t="s">
        <v>1086</v>
      </c>
      <c r="O665" s="30" t="s">
        <v>1087</v>
      </c>
      <c r="P665" s="233" t="s">
        <v>1551</v>
      </c>
      <c r="Q665" s="233" t="s">
        <v>3255</v>
      </c>
      <c r="R665" s="233" t="s">
        <v>655</v>
      </c>
      <c r="S665" s="188">
        <v>200</v>
      </c>
      <c r="T665" s="215">
        <v>200</v>
      </c>
      <c r="U665" s="215">
        <v>50</v>
      </c>
      <c r="V665" s="215">
        <v>100</v>
      </c>
      <c r="W665" s="215">
        <v>150</v>
      </c>
      <c r="X665" s="236">
        <v>200</v>
      </c>
      <c r="Y665" s="215">
        <v>58000000</v>
      </c>
      <c r="Z665" s="215">
        <v>25000000</v>
      </c>
      <c r="AA665" s="215">
        <v>3000000</v>
      </c>
      <c r="AB665" s="215">
        <v>10000000</v>
      </c>
      <c r="AC665" s="215">
        <v>20000000</v>
      </c>
    </row>
    <row r="666" spans="9:29" ht="175.5" customHeight="1" x14ac:dyDescent="0.2">
      <c r="I666" s="30" t="s">
        <v>1088</v>
      </c>
      <c r="J666" s="30" t="s">
        <v>1089</v>
      </c>
      <c r="K666" s="232" t="s">
        <v>1997</v>
      </c>
      <c r="L666" s="20" t="s">
        <v>2428</v>
      </c>
      <c r="M666" s="230">
        <v>15.277777777777779</v>
      </c>
      <c r="N666" s="30" t="s">
        <v>1090</v>
      </c>
      <c r="O666" s="30" t="s">
        <v>1091</v>
      </c>
      <c r="P666" s="233" t="s">
        <v>1551</v>
      </c>
      <c r="Q666" s="233" t="s">
        <v>3256</v>
      </c>
      <c r="R666" s="233" t="s">
        <v>655</v>
      </c>
      <c r="S666" s="188">
        <v>5</v>
      </c>
      <c r="T666" s="215">
        <v>100</v>
      </c>
      <c r="U666" s="215">
        <v>100</v>
      </c>
      <c r="V666" s="215">
        <v>100</v>
      </c>
      <c r="W666" s="215">
        <v>100</v>
      </c>
      <c r="X666" s="236">
        <v>100</v>
      </c>
      <c r="Y666" s="215">
        <v>0</v>
      </c>
      <c r="Z666" s="234">
        <v>0</v>
      </c>
      <c r="AA666" s="234">
        <v>0</v>
      </c>
      <c r="AB666" s="234">
        <v>0</v>
      </c>
      <c r="AC666" s="234">
        <v>0</v>
      </c>
    </row>
    <row r="667" spans="9:29" ht="175.5" customHeight="1" x14ac:dyDescent="0.2">
      <c r="I667" s="30" t="s">
        <v>1092</v>
      </c>
      <c r="J667" s="30" t="s">
        <v>1093</v>
      </c>
      <c r="K667" s="232" t="s">
        <v>3345</v>
      </c>
      <c r="L667" s="20" t="s">
        <v>2428</v>
      </c>
      <c r="M667" s="230">
        <v>2.7777777777777777</v>
      </c>
      <c r="N667" s="30" t="s">
        <v>1094</v>
      </c>
      <c r="O667" s="30" t="s">
        <v>1095</v>
      </c>
      <c r="P667" s="233" t="s">
        <v>1546</v>
      </c>
      <c r="Q667" s="233" t="s">
        <v>3256</v>
      </c>
      <c r="R667" s="233" t="s">
        <v>655</v>
      </c>
      <c r="S667" s="188">
        <v>0</v>
      </c>
      <c r="T667" s="237">
        <v>1</v>
      </c>
      <c r="U667" s="237">
        <v>1</v>
      </c>
      <c r="V667" s="237">
        <v>1</v>
      </c>
      <c r="W667" s="237">
        <v>1</v>
      </c>
      <c r="X667" s="237">
        <v>1</v>
      </c>
      <c r="Y667" s="215">
        <v>40000000</v>
      </c>
      <c r="Z667" s="215">
        <v>10000000</v>
      </c>
      <c r="AA667" s="215">
        <v>10000000</v>
      </c>
      <c r="AB667" s="215">
        <v>10000000</v>
      </c>
      <c r="AC667" s="234">
        <v>10000000</v>
      </c>
    </row>
    <row r="668" spans="9:29" ht="94.5" customHeight="1" x14ac:dyDescent="0.2">
      <c r="I668" s="30" t="s">
        <v>1096</v>
      </c>
      <c r="J668" s="216" t="s">
        <v>1097</v>
      </c>
      <c r="K668" s="232" t="s">
        <v>3345</v>
      </c>
      <c r="L668" s="20" t="s">
        <v>2428</v>
      </c>
      <c r="M668" s="230">
        <v>11.574074074074074</v>
      </c>
      <c r="N668" s="30" t="s">
        <v>1098</v>
      </c>
      <c r="O668" s="30" t="s">
        <v>1099</v>
      </c>
      <c r="P668" s="233" t="s">
        <v>1552</v>
      </c>
      <c r="Q668" s="233" t="s">
        <v>3255</v>
      </c>
      <c r="R668" s="233" t="s">
        <v>655</v>
      </c>
      <c r="S668" s="188">
        <v>0</v>
      </c>
      <c r="T668" s="188">
        <v>1</v>
      </c>
      <c r="U668" s="188">
        <v>1</v>
      </c>
      <c r="V668" s="188">
        <v>0</v>
      </c>
      <c r="W668" s="188">
        <v>0</v>
      </c>
      <c r="X668" s="188">
        <v>0</v>
      </c>
      <c r="Y668" s="215">
        <v>100000000</v>
      </c>
      <c r="Z668" s="215">
        <v>100000000</v>
      </c>
      <c r="AA668" s="234">
        <v>0</v>
      </c>
      <c r="AB668" s="234">
        <v>0</v>
      </c>
      <c r="AC668" s="234">
        <v>0</v>
      </c>
    </row>
    <row r="669" spans="9:29" ht="54" customHeight="1" x14ac:dyDescent="0.2">
      <c r="I669" s="30" t="s">
        <v>1100</v>
      </c>
      <c r="J669" s="216" t="s">
        <v>1101</v>
      </c>
      <c r="K669" s="232" t="s">
        <v>1992</v>
      </c>
      <c r="L669" s="20" t="s">
        <v>2428</v>
      </c>
      <c r="M669" s="230">
        <v>7.8703703703703694</v>
      </c>
      <c r="N669" s="30" t="s">
        <v>1102</v>
      </c>
      <c r="O669" s="30" t="s">
        <v>1103</v>
      </c>
      <c r="P669" s="233" t="s">
        <v>1547</v>
      </c>
      <c r="Q669" s="233" t="s">
        <v>3255</v>
      </c>
      <c r="R669" s="233" t="s">
        <v>1553</v>
      </c>
      <c r="S669" s="188">
        <v>0</v>
      </c>
      <c r="T669" s="215">
        <v>3</v>
      </c>
      <c r="U669" s="215">
        <v>0</v>
      </c>
      <c r="V669" s="215">
        <v>1</v>
      </c>
      <c r="W669" s="215">
        <v>2</v>
      </c>
      <c r="X669" s="236">
        <v>3</v>
      </c>
      <c r="Y669" s="215">
        <v>71000000</v>
      </c>
      <c r="Z669" s="234">
        <v>0</v>
      </c>
      <c r="AA669" s="234">
        <v>37000000</v>
      </c>
      <c r="AB669" s="234">
        <v>15000000</v>
      </c>
      <c r="AC669" s="234">
        <v>19000000</v>
      </c>
    </row>
    <row r="670" spans="9:29" ht="67.5" customHeight="1" x14ac:dyDescent="0.2">
      <c r="I670" s="30" t="s">
        <v>1104</v>
      </c>
      <c r="J670" s="216" t="s">
        <v>1105</v>
      </c>
      <c r="K670" s="232" t="s">
        <v>1989</v>
      </c>
      <c r="L670" s="20" t="s">
        <v>2428</v>
      </c>
      <c r="M670" s="230">
        <v>11.574074074074076</v>
      </c>
      <c r="N670" s="30" t="s">
        <v>1106</v>
      </c>
      <c r="O670" s="30" t="s">
        <v>1107</v>
      </c>
      <c r="P670" s="233" t="s">
        <v>1546</v>
      </c>
      <c r="Q670" s="233" t="s">
        <v>3255</v>
      </c>
      <c r="R670" s="233" t="s">
        <v>655</v>
      </c>
      <c r="S670" s="188">
        <v>0</v>
      </c>
      <c r="T670" s="188">
        <v>1</v>
      </c>
      <c r="U670" s="188">
        <v>0</v>
      </c>
      <c r="V670" s="188">
        <v>0</v>
      </c>
      <c r="W670" s="188">
        <v>0</v>
      </c>
      <c r="X670" s="188">
        <v>1</v>
      </c>
      <c r="Y670" s="215">
        <v>0</v>
      </c>
      <c r="Z670" s="234">
        <v>0</v>
      </c>
      <c r="AA670" s="234">
        <v>0</v>
      </c>
      <c r="AB670" s="234">
        <v>0</v>
      </c>
      <c r="AC670" s="215">
        <v>0</v>
      </c>
    </row>
    <row r="671" spans="9:29" ht="54" customHeight="1" x14ac:dyDescent="0.2">
      <c r="I671" s="30" t="s">
        <v>1108</v>
      </c>
      <c r="J671" s="216" t="s">
        <v>1109</v>
      </c>
      <c r="K671" s="232" t="s">
        <v>1997</v>
      </c>
      <c r="L671" s="20" t="s">
        <v>2429</v>
      </c>
      <c r="M671" s="230">
        <v>66.666666666666686</v>
      </c>
      <c r="N671" s="30" t="s">
        <v>1110</v>
      </c>
      <c r="O671" s="30" t="s">
        <v>1111</v>
      </c>
      <c r="P671" s="233" t="s">
        <v>1547</v>
      </c>
      <c r="Q671" s="233" t="s">
        <v>3255</v>
      </c>
      <c r="R671" s="233" t="s">
        <v>655</v>
      </c>
      <c r="S671" s="188" t="s">
        <v>3347</v>
      </c>
      <c r="T671" s="215">
        <v>2500</v>
      </c>
      <c r="U671" s="215">
        <v>500</v>
      </c>
      <c r="V671" s="215">
        <v>1500</v>
      </c>
      <c r="W671" s="215">
        <v>2000</v>
      </c>
      <c r="X671" s="236">
        <v>2500</v>
      </c>
      <c r="Y671" s="215">
        <v>610000000</v>
      </c>
      <c r="Z671" s="215">
        <v>150000000</v>
      </c>
      <c r="AA671" s="215">
        <v>110000000</v>
      </c>
      <c r="AB671" s="215">
        <v>200000000</v>
      </c>
      <c r="AC671" s="215">
        <v>150000000</v>
      </c>
    </row>
    <row r="672" spans="9:29" ht="81" customHeight="1" x14ac:dyDescent="0.2">
      <c r="I672" s="30" t="s">
        <v>1112</v>
      </c>
      <c r="J672" s="216" t="s">
        <v>1113</v>
      </c>
      <c r="K672" s="232" t="s">
        <v>1997</v>
      </c>
      <c r="L672" s="20" t="s">
        <v>2429</v>
      </c>
      <c r="M672" s="230">
        <v>33.333333333333343</v>
      </c>
      <c r="N672" s="30" t="s">
        <v>1114</v>
      </c>
      <c r="O672" s="30" t="s">
        <v>1999</v>
      </c>
      <c r="P672" s="233" t="s">
        <v>1551</v>
      </c>
      <c r="Q672" s="233" t="s">
        <v>3255</v>
      </c>
      <c r="R672" s="233" t="s">
        <v>655</v>
      </c>
      <c r="S672" s="188">
        <v>4</v>
      </c>
      <c r="T672" s="215">
        <v>4</v>
      </c>
      <c r="U672" s="215">
        <v>4</v>
      </c>
      <c r="V672" s="215">
        <v>4</v>
      </c>
      <c r="W672" s="215">
        <v>4</v>
      </c>
      <c r="X672" s="236">
        <v>4</v>
      </c>
      <c r="Y672" s="215">
        <v>1161607916</v>
      </c>
      <c r="Z672" s="215">
        <v>160000000</v>
      </c>
      <c r="AA672" s="215">
        <v>310000000</v>
      </c>
      <c r="AB672" s="215">
        <v>340928986</v>
      </c>
      <c r="AC672" s="215">
        <v>350678930</v>
      </c>
    </row>
    <row r="673" spans="9:29" ht="148.5" customHeight="1" x14ac:dyDescent="0.2">
      <c r="I673" s="30" t="s">
        <v>2000</v>
      </c>
      <c r="J673" s="216" t="s">
        <v>2001</v>
      </c>
      <c r="K673" s="232" t="s">
        <v>1993</v>
      </c>
      <c r="L673" s="20" t="s">
        <v>2430</v>
      </c>
      <c r="M673" s="230">
        <v>30</v>
      </c>
      <c r="N673" s="30" t="s">
        <v>2002</v>
      </c>
      <c r="O673" s="30" t="s">
        <v>2003</v>
      </c>
      <c r="P673" s="233" t="s">
        <v>1549</v>
      </c>
      <c r="Q673" s="233" t="s">
        <v>3255</v>
      </c>
      <c r="R673" s="233" t="s">
        <v>655</v>
      </c>
      <c r="S673" s="188">
        <v>0</v>
      </c>
      <c r="T673" s="242">
        <v>85</v>
      </c>
      <c r="U673" s="215">
        <v>5</v>
      </c>
      <c r="V673" s="215">
        <v>30</v>
      </c>
      <c r="W673" s="215">
        <v>50</v>
      </c>
      <c r="X673" s="236">
        <v>85</v>
      </c>
      <c r="Y673" s="215">
        <v>0</v>
      </c>
      <c r="Z673" s="243">
        <v>0</v>
      </c>
      <c r="AA673" s="215">
        <v>0</v>
      </c>
      <c r="AB673" s="215">
        <v>0</v>
      </c>
      <c r="AC673" s="215">
        <v>0</v>
      </c>
    </row>
    <row r="674" spans="9:29" ht="108" customHeight="1" x14ac:dyDescent="0.2">
      <c r="I674" s="30" t="s">
        <v>2004</v>
      </c>
      <c r="J674" s="216" t="s">
        <v>2005</v>
      </c>
      <c r="K674" s="232" t="s">
        <v>1993</v>
      </c>
      <c r="L674" s="20" t="s">
        <v>2430</v>
      </c>
      <c r="M674" s="230">
        <v>40</v>
      </c>
      <c r="N674" s="30" t="s">
        <v>2006</v>
      </c>
      <c r="O674" s="30" t="s">
        <v>2007</v>
      </c>
      <c r="P674" s="233" t="s">
        <v>1549</v>
      </c>
      <c r="Q674" s="233" t="s">
        <v>3256</v>
      </c>
      <c r="R674" s="233" t="s">
        <v>655</v>
      </c>
      <c r="S674" s="188">
        <v>0</v>
      </c>
      <c r="T674" s="242">
        <v>1</v>
      </c>
      <c r="U674" s="215">
        <v>0</v>
      </c>
      <c r="V674" s="215">
        <v>0</v>
      </c>
      <c r="W674" s="215">
        <v>1</v>
      </c>
      <c r="X674" s="236">
        <v>1</v>
      </c>
      <c r="Y674" s="215">
        <v>192218000</v>
      </c>
      <c r="Z674" s="215">
        <v>30000000</v>
      </c>
      <c r="AA674" s="215">
        <v>50000000</v>
      </c>
      <c r="AB674" s="215">
        <v>61000000</v>
      </c>
      <c r="AC674" s="215">
        <v>51218000</v>
      </c>
    </row>
    <row r="675" spans="9:29" ht="121.5" customHeight="1" x14ac:dyDescent="0.2">
      <c r="I675" s="30" t="s">
        <v>2008</v>
      </c>
      <c r="J675" s="216" t="s">
        <v>2009</v>
      </c>
      <c r="K675" s="232" t="s">
        <v>1993</v>
      </c>
      <c r="L675" s="20" t="s">
        <v>2430</v>
      </c>
      <c r="M675" s="230">
        <v>10</v>
      </c>
      <c r="N675" s="30" t="s">
        <v>2010</v>
      </c>
      <c r="O675" s="30" t="s">
        <v>2011</v>
      </c>
      <c r="P675" s="233" t="s">
        <v>1549</v>
      </c>
      <c r="Q675" s="233" t="s">
        <v>3255</v>
      </c>
      <c r="R675" s="233" t="s">
        <v>655</v>
      </c>
      <c r="S675" s="188">
        <v>0</v>
      </c>
      <c r="T675" s="215">
        <v>100</v>
      </c>
      <c r="U675" s="215">
        <v>5</v>
      </c>
      <c r="V675" s="215">
        <v>30</v>
      </c>
      <c r="W675" s="215">
        <v>60</v>
      </c>
      <c r="X675" s="236">
        <v>100</v>
      </c>
      <c r="Y675" s="215">
        <v>302554815</v>
      </c>
      <c r="Z675" s="215">
        <v>22544815</v>
      </c>
      <c r="AA675" s="215">
        <v>90000000</v>
      </c>
      <c r="AB675" s="215">
        <v>96000000</v>
      </c>
      <c r="AC675" s="215">
        <v>94010000</v>
      </c>
    </row>
    <row r="676" spans="9:29" ht="108" customHeight="1" x14ac:dyDescent="0.2">
      <c r="I676" s="30" t="s">
        <v>2012</v>
      </c>
      <c r="J676" s="216" t="s">
        <v>2013</v>
      </c>
      <c r="K676" s="232" t="s">
        <v>1993</v>
      </c>
      <c r="L676" s="20" t="s">
        <v>2430</v>
      </c>
      <c r="M676" s="230">
        <v>20</v>
      </c>
      <c r="N676" s="30" t="s">
        <v>2014</v>
      </c>
      <c r="O676" s="30" t="s">
        <v>2015</v>
      </c>
      <c r="P676" s="233" t="s">
        <v>1549</v>
      </c>
      <c r="Q676" s="233" t="s">
        <v>3255</v>
      </c>
      <c r="R676" s="233" t="s">
        <v>655</v>
      </c>
      <c r="S676" s="188">
        <v>0</v>
      </c>
      <c r="T676" s="242">
        <v>85</v>
      </c>
      <c r="U676" s="215">
        <v>5</v>
      </c>
      <c r="V676" s="215">
        <v>30</v>
      </c>
      <c r="W676" s="215">
        <v>50</v>
      </c>
      <c r="X676" s="236">
        <v>85</v>
      </c>
      <c r="Y676" s="215">
        <v>257770000</v>
      </c>
      <c r="Z676" s="215">
        <v>20000000</v>
      </c>
      <c r="AA676" s="215">
        <v>80000000</v>
      </c>
      <c r="AB676" s="215">
        <v>69600000</v>
      </c>
      <c r="AC676" s="215">
        <v>88170000</v>
      </c>
    </row>
    <row r="677" spans="9:29" ht="121.5" customHeight="1" x14ac:dyDescent="0.2">
      <c r="I677" s="30" t="s">
        <v>2016</v>
      </c>
      <c r="J677" s="216" t="s">
        <v>2017</v>
      </c>
      <c r="K677" s="232" t="s">
        <v>1998</v>
      </c>
      <c r="L677" s="20" t="s">
        <v>2431</v>
      </c>
      <c r="M677" s="230">
        <v>33.333333333333343</v>
      </c>
      <c r="N677" s="30" t="s">
        <v>2018</v>
      </c>
      <c r="O677" s="30" t="s">
        <v>2019</v>
      </c>
      <c r="P677" s="233" t="s">
        <v>1554</v>
      </c>
      <c r="Q677" s="233" t="s">
        <v>3256</v>
      </c>
      <c r="R677" s="233" t="s">
        <v>655</v>
      </c>
      <c r="S677" s="188">
        <v>1</v>
      </c>
      <c r="T677" s="188">
        <v>1</v>
      </c>
      <c r="U677" s="188">
        <v>1</v>
      </c>
      <c r="V677" s="188">
        <v>1</v>
      </c>
      <c r="W677" s="188">
        <v>1</v>
      </c>
      <c r="X677" s="188">
        <v>1</v>
      </c>
      <c r="Y677" s="215">
        <v>4450000000</v>
      </c>
      <c r="Z677" s="215">
        <v>1000000000</v>
      </c>
      <c r="AA677" s="215">
        <v>1150000000</v>
      </c>
      <c r="AB677" s="215">
        <v>1150000000</v>
      </c>
      <c r="AC677" s="215">
        <v>1150000000</v>
      </c>
    </row>
    <row r="678" spans="9:29" ht="297" customHeight="1" x14ac:dyDescent="0.2">
      <c r="I678" s="30" t="s">
        <v>2020</v>
      </c>
      <c r="J678" s="216" t="s">
        <v>2021</v>
      </c>
      <c r="K678" s="232" t="s">
        <v>1998</v>
      </c>
      <c r="L678" s="20" t="s">
        <v>2431</v>
      </c>
      <c r="M678" s="230">
        <v>66.666666666666686</v>
      </c>
      <c r="N678" s="30" t="s">
        <v>2022</v>
      </c>
      <c r="O678" s="30" t="s">
        <v>2023</v>
      </c>
      <c r="P678" s="233" t="s">
        <v>1555</v>
      </c>
      <c r="Q678" s="233" t="s">
        <v>3256</v>
      </c>
      <c r="R678" s="233" t="s">
        <v>655</v>
      </c>
      <c r="S678" s="237">
        <v>1</v>
      </c>
      <c r="T678" s="237">
        <v>1</v>
      </c>
      <c r="U678" s="237">
        <v>1</v>
      </c>
      <c r="V678" s="237">
        <v>1</v>
      </c>
      <c r="W678" s="237">
        <v>1</v>
      </c>
      <c r="X678" s="237">
        <v>1</v>
      </c>
      <c r="Y678" s="215">
        <v>1800000000</v>
      </c>
      <c r="Z678" s="215">
        <v>450000000</v>
      </c>
      <c r="AA678" s="215">
        <v>450000000</v>
      </c>
      <c r="AB678" s="215">
        <v>450000000</v>
      </c>
      <c r="AC678" s="215">
        <v>450000000</v>
      </c>
    </row>
    <row r="679" spans="9:29" ht="310.5" customHeight="1" x14ac:dyDescent="0.2">
      <c r="I679" s="30" t="s">
        <v>2024</v>
      </c>
      <c r="J679" s="216" t="s">
        <v>2025</v>
      </c>
      <c r="K679" s="232" t="s">
        <v>1998</v>
      </c>
      <c r="L679" s="20" t="s">
        <v>2432</v>
      </c>
      <c r="M679" s="230">
        <v>41.666666666666671</v>
      </c>
      <c r="N679" s="30" t="s">
        <v>1132</v>
      </c>
      <c r="O679" s="30" t="s">
        <v>1133</v>
      </c>
      <c r="P679" s="233" t="s">
        <v>1554</v>
      </c>
      <c r="Q679" s="233" t="s">
        <v>3255</v>
      </c>
      <c r="R679" s="233" t="s">
        <v>655</v>
      </c>
      <c r="S679" s="237" t="s">
        <v>1556</v>
      </c>
      <c r="T679" s="244">
        <v>0.5</v>
      </c>
      <c r="U679" s="244">
        <v>0.2</v>
      </c>
      <c r="V679" s="244">
        <v>0.4</v>
      </c>
      <c r="W679" s="244">
        <v>0.5</v>
      </c>
      <c r="X679" s="237">
        <v>0.5</v>
      </c>
      <c r="Y679" s="215">
        <v>3400000000</v>
      </c>
      <c r="Z679" s="245">
        <v>2000000000</v>
      </c>
      <c r="AA679" s="245">
        <v>1000000000</v>
      </c>
      <c r="AB679" s="245">
        <v>400000000</v>
      </c>
      <c r="AC679" s="234">
        <v>0</v>
      </c>
    </row>
    <row r="680" spans="9:29" ht="94.5" customHeight="1" x14ac:dyDescent="0.2">
      <c r="I680" s="30" t="s">
        <v>1134</v>
      </c>
      <c r="J680" s="216" t="s">
        <v>1135</v>
      </c>
      <c r="K680" s="232" t="s">
        <v>1998</v>
      </c>
      <c r="L680" s="20" t="s">
        <v>2432</v>
      </c>
      <c r="M680" s="230">
        <v>33.333333333333336</v>
      </c>
      <c r="N680" s="30" t="s">
        <v>1136</v>
      </c>
      <c r="O680" s="30" t="s">
        <v>1137</v>
      </c>
      <c r="P680" s="233" t="s">
        <v>1554</v>
      </c>
      <c r="Q680" s="233" t="s">
        <v>3256</v>
      </c>
      <c r="R680" s="233" t="s">
        <v>655</v>
      </c>
      <c r="S680" s="237" t="s">
        <v>1556</v>
      </c>
      <c r="T680" s="188">
        <v>1</v>
      </c>
      <c r="U680" s="188">
        <v>1</v>
      </c>
      <c r="V680" s="188">
        <v>1</v>
      </c>
      <c r="W680" s="188">
        <v>1</v>
      </c>
      <c r="X680" s="188">
        <v>1</v>
      </c>
      <c r="Y680" s="215">
        <v>1200000000</v>
      </c>
      <c r="Z680" s="246">
        <v>300000000</v>
      </c>
      <c r="AA680" s="246">
        <v>300000000</v>
      </c>
      <c r="AB680" s="246">
        <v>300000000</v>
      </c>
      <c r="AC680" s="246">
        <v>300000000</v>
      </c>
    </row>
    <row r="681" spans="9:29" ht="148.5" customHeight="1" x14ac:dyDescent="0.2">
      <c r="I681" s="30" t="s">
        <v>1138</v>
      </c>
      <c r="J681" s="216" t="s">
        <v>1139</v>
      </c>
      <c r="K681" s="232" t="s">
        <v>1998</v>
      </c>
      <c r="L681" s="20" t="s">
        <v>2432</v>
      </c>
      <c r="M681" s="230">
        <v>25</v>
      </c>
      <c r="N681" s="30" t="s">
        <v>1140</v>
      </c>
      <c r="O681" s="30" t="s">
        <v>1141</v>
      </c>
      <c r="P681" s="233" t="s">
        <v>1554</v>
      </c>
      <c r="Q681" s="233" t="s">
        <v>3256</v>
      </c>
      <c r="R681" s="233" t="s">
        <v>655</v>
      </c>
      <c r="S681" s="188" t="s">
        <v>1556</v>
      </c>
      <c r="T681" s="237">
        <v>1</v>
      </c>
      <c r="U681" s="237">
        <v>1</v>
      </c>
      <c r="V681" s="237">
        <v>1</v>
      </c>
      <c r="W681" s="237">
        <v>1</v>
      </c>
      <c r="X681" s="237">
        <v>1</v>
      </c>
      <c r="Y681" s="215">
        <v>2600000000</v>
      </c>
      <c r="Z681" s="215">
        <v>1150000000</v>
      </c>
      <c r="AA681" s="215">
        <v>450000000</v>
      </c>
      <c r="AB681" s="246">
        <v>300000000</v>
      </c>
      <c r="AC681" s="246">
        <v>700000000</v>
      </c>
    </row>
    <row r="682" spans="9:29" ht="148.5" customHeight="1" x14ac:dyDescent="0.2">
      <c r="I682" s="30" t="s">
        <v>1142</v>
      </c>
      <c r="J682" s="216" t="s">
        <v>1143</v>
      </c>
      <c r="K682" s="232" t="s">
        <v>1998</v>
      </c>
      <c r="L682" s="20" t="s">
        <v>2433</v>
      </c>
      <c r="M682" s="230">
        <v>41.666666666666671</v>
      </c>
      <c r="N682" s="30" t="s">
        <v>1144</v>
      </c>
      <c r="O682" s="30" t="s">
        <v>1145</v>
      </c>
      <c r="P682" s="233" t="s">
        <v>1554</v>
      </c>
      <c r="Q682" s="233" t="s">
        <v>3255</v>
      </c>
      <c r="R682" s="233" t="s">
        <v>655</v>
      </c>
      <c r="S682" s="188">
        <v>0</v>
      </c>
      <c r="T682" s="237">
        <v>1</v>
      </c>
      <c r="U682" s="237">
        <v>0.34</v>
      </c>
      <c r="V682" s="237">
        <v>0.44</v>
      </c>
      <c r="W682" s="237">
        <v>1</v>
      </c>
      <c r="X682" s="237">
        <v>1</v>
      </c>
      <c r="Y682" s="215">
        <v>48979539860</v>
      </c>
      <c r="Z682" s="215">
        <v>8342193442</v>
      </c>
      <c r="AA682" s="215">
        <v>7662967245</v>
      </c>
      <c r="AB682" s="247">
        <v>16040088263</v>
      </c>
      <c r="AC682" s="247">
        <v>16934290910</v>
      </c>
    </row>
    <row r="683" spans="9:29" ht="94.5" customHeight="1" x14ac:dyDescent="0.2">
      <c r="I683" s="30" t="s">
        <v>1146</v>
      </c>
      <c r="J683" s="216" t="s">
        <v>1147</v>
      </c>
      <c r="K683" s="232" t="s">
        <v>1998</v>
      </c>
      <c r="L683" s="20" t="s">
        <v>2433</v>
      </c>
      <c r="M683" s="230">
        <v>33.333333333333336</v>
      </c>
      <c r="N683" s="30" t="s">
        <v>1148</v>
      </c>
      <c r="O683" s="30" t="s">
        <v>1149</v>
      </c>
      <c r="P683" s="233" t="s">
        <v>1554</v>
      </c>
      <c r="Q683" s="233" t="s">
        <v>3255</v>
      </c>
      <c r="R683" s="233" t="s">
        <v>655</v>
      </c>
      <c r="S683" s="188">
        <v>0</v>
      </c>
      <c r="T683" s="188">
        <v>50</v>
      </c>
      <c r="U683" s="188">
        <v>10</v>
      </c>
      <c r="V683" s="188">
        <v>50</v>
      </c>
      <c r="W683" s="188"/>
      <c r="X683" s="188"/>
      <c r="Y683" s="215">
        <v>7388000000</v>
      </c>
      <c r="Z683" s="248">
        <v>1477600000</v>
      </c>
      <c r="AA683" s="248">
        <v>5910400000</v>
      </c>
      <c r="AB683" s="234">
        <v>0</v>
      </c>
      <c r="AC683" s="234">
        <v>0</v>
      </c>
    </row>
    <row r="684" spans="9:29" ht="175.5" customHeight="1" x14ac:dyDescent="0.2">
      <c r="I684" s="30" t="s">
        <v>1150</v>
      </c>
      <c r="J684" s="216" t="s">
        <v>2065</v>
      </c>
      <c r="K684" s="232" t="s">
        <v>1998</v>
      </c>
      <c r="L684" s="20" t="s">
        <v>2433</v>
      </c>
      <c r="M684" s="230">
        <v>25</v>
      </c>
      <c r="N684" s="30" t="s">
        <v>2066</v>
      </c>
      <c r="O684" s="30" t="s">
        <v>2067</v>
      </c>
      <c r="P684" s="233" t="s">
        <v>1554</v>
      </c>
      <c r="Q684" s="233" t="s">
        <v>3255</v>
      </c>
      <c r="R684" s="233" t="s">
        <v>655</v>
      </c>
      <c r="S684" s="188">
        <v>0</v>
      </c>
      <c r="T684" s="188">
        <v>3</v>
      </c>
      <c r="U684" s="188">
        <v>1</v>
      </c>
      <c r="V684" s="188">
        <v>3</v>
      </c>
      <c r="W684" s="188"/>
      <c r="X684" s="188"/>
      <c r="Y684" s="215">
        <v>500000000</v>
      </c>
      <c r="Z684" s="215">
        <v>166000000</v>
      </c>
      <c r="AA684" s="215">
        <v>334000000</v>
      </c>
      <c r="AB684" s="234">
        <v>0</v>
      </c>
      <c r="AC684" s="234">
        <v>0</v>
      </c>
    </row>
    <row r="685" spans="9:29" ht="202.5" customHeight="1" x14ac:dyDescent="0.2">
      <c r="I685" s="30" t="s">
        <v>2068</v>
      </c>
      <c r="J685" s="216" t="s">
        <v>2069</v>
      </c>
      <c r="K685" s="232" t="s">
        <v>1998</v>
      </c>
      <c r="L685" s="20" t="s">
        <v>2434</v>
      </c>
      <c r="M685" s="230">
        <v>33.333333333333343</v>
      </c>
      <c r="N685" s="30" t="s">
        <v>2070</v>
      </c>
      <c r="O685" s="30" t="s">
        <v>2071</v>
      </c>
      <c r="P685" s="233" t="s">
        <v>1554</v>
      </c>
      <c r="Q685" s="233" t="s">
        <v>3255</v>
      </c>
      <c r="R685" s="233" t="s">
        <v>655</v>
      </c>
      <c r="S685" s="188" t="s">
        <v>1556</v>
      </c>
      <c r="T685" s="237">
        <v>1</v>
      </c>
      <c r="U685" s="237">
        <v>1</v>
      </c>
      <c r="V685" s="188"/>
      <c r="W685" s="188"/>
      <c r="X685" s="188"/>
      <c r="Y685" s="215">
        <v>400000000</v>
      </c>
      <c r="Z685" s="249">
        <v>400000000</v>
      </c>
      <c r="AA685" s="234">
        <v>0</v>
      </c>
      <c r="AB685" s="234">
        <v>0</v>
      </c>
      <c r="AC685" s="234">
        <v>0</v>
      </c>
    </row>
    <row r="686" spans="9:29" ht="121.5" customHeight="1" x14ac:dyDescent="0.2">
      <c r="I686" s="30" t="s">
        <v>2072</v>
      </c>
      <c r="J686" s="216" t="s">
        <v>2073</v>
      </c>
      <c r="K686" s="232" t="s">
        <v>1998</v>
      </c>
      <c r="L686" s="20" t="s">
        <v>2434</v>
      </c>
      <c r="M686" s="230">
        <v>16.666666666666671</v>
      </c>
      <c r="N686" s="30" t="s">
        <v>2074</v>
      </c>
      <c r="O686" s="30" t="s">
        <v>2075</v>
      </c>
      <c r="P686" s="233" t="s">
        <v>1554</v>
      </c>
      <c r="Q686" s="233" t="s">
        <v>3255</v>
      </c>
      <c r="R686" s="233" t="s">
        <v>655</v>
      </c>
      <c r="S686" s="188" t="s">
        <v>1556</v>
      </c>
      <c r="T686" s="250">
        <v>1</v>
      </c>
      <c r="U686" s="250">
        <v>0.3</v>
      </c>
      <c r="V686" s="250">
        <v>1</v>
      </c>
      <c r="W686" s="188"/>
      <c r="X686" s="188"/>
      <c r="Y686" s="215">
        <v>2600000000</v>
      </c>
      <c r="Z686" s="215">
        <v>600000000</v>
      </c>
      <c r="AA686" s="215">
        <v>1000000000</v>
      </c>
      <c r="AB686" s="215">
        <v>1000000000</v>
      </c>
      <c r="AC686" s="234">
        <v>0</v>
      </c>
    </row>
    <row r="687" spans="9:29" ht="135" customHeight="1" x14ac:dyDescent="0.2">
      <c r="I687" s="30" t="s">
        <v>2076</v>
      </c>
      <c r="J687" s="216" t="s">
        <v>2077</v>
      </c>
      <c r="K687" s="232" t="s">
        <v>1998</v>
      </c>
      <c r="L687" s="20" t="s">
        <v>2434</v>
      </c>
      <c r="M687" s="230">
        <v>50</v>
      </c>
      <c r="N687" s="30" t="s">
        <v>2078</v>
      </c>
      <c r="O687" s="30" t="s">
        <v>2079</v>
      </c>
      <c r="P687" s="233" t="s">
        <v>1554</v>
      </c>
      <c r="Q687" s="233" t="s">
        <v>3255</v>
      </c>
      <c r="R687" s="233" t="s">
        <v>655</v>
      </c>
      <c r="S687" s="188" t="s">
        <v>1556</v>
      </c>
      <c r="T687" s="251">
        <v>9</v>
      </c>
      <c r="U687" s="251">
        <v>9</v>
      </c>
      <c r="V687" s="188"/>
      <c r="W687" s="188"/>
      <c r="X687" s="188"/>
      <c r="Y687" s="215">
        <v>582817733</v>
      </c>
      <c r="Z687" s="249">
        <v>582817733</v>
      </c>
      <c r="AA687" s="234">
        <v>0</v>
      </c>
      <c r="AB687" s="234">
        <v>0</v>
      </c>
      <c r="AC687" s="234">
        <v>0</v>
      </c>
    </row>
    <row r="688" spans="9:29" ht="108" customHeight="1" x14ac:dyDescent="0.2">
      <c r="I688" s="30" t="s">
        <v>2080</v>
      </c>
      <c r="J688" s="216" t="s">
        <v>2081</v>
      </c>
      <c r="K688" s="232" t="s">
        <v>1998</v>
      </c>
      <c r="L688" s="20" t="s">
        <v>2435</v>
      </c>
      <c r="M688" s="230">
        <v>44.444444444444443</v>
      </c>
      <c r="N688" s="30" t="s">
        <v>2082</v>
      </c>
      <c r="O688" s="30" t="s">
        <v>2083</v>
      </c>
      <c r="P688" s="233" t="s">
        <v>1554</v>
      </c>
      <c r="Q688" s="233" t="s">
        <v>3255</v>
      </c>
      <c r="R688" s="233" t="s">
        <v>655</v>
      </c>
      <c r="S688" s="188">
        <v>8</v>
      </c>
      <c r="T688" s="252">
        <v>27</v>
      </c>
      <c r="U688" s="252">
        <v>17</v>
      </c>
      <c r="V688" s="252">
        <v>27</v>
      </c>
      <c r="W688" s="188"/>
      <c r="X688" s="188"/>
      <c r="Y688" s="215">
        <v>1000000000</v>
      </c>
      <c r="Z688" s="215">
        <v>500000000</v>
      </c>
      <c r="AA688" s="215">
        <v>500000000</v>
      </c>
      <c r="AB688" s="234">
        <v>0</v>
      </c>
      <c r="AC688" s="234">
        <v>0</v>
      </c>
    </row>
    <row r="689" spans="9:29" ht="148.5" customHeight="1" x14ac:dyDescent="0.2">
      <c r="I689" s="30" t="s">
        <v>2084</v>
      </c>
      <c r="J689" s="216" t="s">
        <v>2085</v>
      </c>
      <c r="K689" s="232" t="s">
        <v>1998</v>
      </c>
      <c r="L689" s="20" t="s">
        <v>2435</v>
      </c>
      <c r="M689" s="230">
        <v>22.222222222222225</v>
      </c>
      <c r="N689" s="30" t="s">
        <v>1174</v>
      </c>
      <c r="O689" s="30" t="s">
        <v>1175</v>
      </c>
      <c r="P689" s="233" t="s">
        <v>1554</v>
      </c>
      <c r="Q689" s="233" t="s">
        <v>3255</v>
      </c>
      <c r="R689" s="233" t="s">
        <v>655</v>
      </c>
      <c r="S689" s="188" t="s">
        <v>1556</v>
      </c>
      <c r="T689" s="253">
        <v>25</v>
      </c>
      <c r="U689" s="253">
        <v>15</v>
      </c>
      <c r="V689" s="253"/>
      <c r="W689" s="253">
        <v>25</v>
      </c>
      <c r="X689" s="188"/>
      <c r="Y689" s="215">
        <v>1100000000</v>
      </c>
      <c r="Z689" s="215">
        <v>600000000</v>
      </c>
      <c r="AA689" s="234">
        <v>0</v>
      </c>
      <c r="AB689" s="234">
        <v>500000000</v>
      </c>
      <c r="AC689" s="234">
        <v>0</v>
      </c>
    </row>
    <row r="690" spans="9:29" ht="81" customHeight="1" x14ac:dyDescent="0.2">
      <c r="I690" s="30" t="s">
        <v>1176</v>
      </c>
      <c r="J690" s="216" t="s">
        <v>1177</v>
      </c>
      <c r="K690" s="232" t="s">
        <v>1998</v>
      </c>
      <c r="L690" s="20" t="s">
        <v>2435</v>
      </c>
      <c r="M690" s="230">
        <v>33.333333333333343</v>
      </c>
      <c r="N690" s="30" t="s">
        <v>1178</v>
      </c>
      <c r="O690" s="30" t="s">
        <v>1179</v>
      </c>
      <c r="P690" s="233" t="s">
        <v>1554</v>
      </c>
      <c r="Q690" s="233" t="s">
        <v>3255</v>
      </c>
      <c r="R690" s="233" t="s">
        <v>655</v>
      </c>
      <c r="S690" s="188" t="s">
        <v>1556</v>
      </c>
      <c r="T690" s="252">
        <v>17</v>
      </c>
      <c r="U690" s="252">
        <v>17</v>
      </c>
      <c r="V690" s="188"/>
      <c r="W690" s="188"/>
      <c r="X690" s="188"/>
      <c r="Y690" s="215">
        <v>400000000</v>
      </c>
      <c r="Z690" s="215">
        <v>400000000</v>
      </c>
      <c r="AA690" s="234">
        <v>0</v>
      </c>
      <c r="AB690" s="234">
        <v>0</v>
      </c>
      <c r="AC690" s="234">
        <v>0</v>
      </c>
    </row>
    <row r="691" spans="9:29" ht="67.5" customHeight="1" x14ac:dyDescent="0.2">
      <c r="I691" s="30" t="s">
        <v>1180</v>
      </c>
      <c r="J691" s="216" t="s">
        <v>1181</v>
      </c>
      <c r="K691" s="232" t="s">
        <v>1991</v>
      </c>
      <c r="L691" s="20" t="s">
        <v>2436</v>
      </c>
      <c r="M691" s="230">
        <v>14.444444444444446</v>
      </c>
      <c r="N691" s="30" t="s">
        <v>1182</v>
      </c>
      <c r="O691" s="30" t="s">
        <v>1183</v>
      </c>
      <c r="P691" s="233" t="s">
        <v>1548</v>
      </c>
      <c r="Q691" s="233" t="s">
        <v>3255</v>
      </c>
      <c r="R691" s="233" t="s">
        <v>655</v>
      </c>
      <c r="S691" s="188" t="s">
        <v>1556</v>
      </c>
      <c r="T691" s="188">
        <v>100</v>
      </c>
      <c r="U691" s="188"/>
      <c r="V691" s="188">
        <v>50</v>
      </c>
      <c r="W691" s="188">
        <v>80</v>
      </c>
      <c r="X691" s="188">
        <v>100</v>
      </c>
      <c r="Y691" s="215">
        <v>100000000</v>
      </c>
      <c r="Z691" s="234">
        <v>0</v>
      </c>
      <c r="AA691" s="234">
        <v>50000000</v>
      </c>
      <c r="AB691" s="234">
        <v>30000000</v>
      </c>
      <c r="AC691" s="234">
        <v>20000000</v>
      </c>
    </row>
    <row r="692" spans="9:29" ht="94.5" customHeight="1" x14ac:dyDescent="0.2">
      <c r="I692" s="30" t="s">
        <v>1184</v>
      </c>
      <c r="J692" s="216" t="s">
        <v>1185</v>
      </c>
      <c r="K692" s="232" t="s">
        <v>1991</v>
      </c>
      <c r="L692" s="20" t="s">
        <v>2436</v>
      </c>
      <c r="M692" s="230">
        <v>33.333333333333343</v>
      </c>
      <c r="N692" s="30" t="s">
        <v>1186</v>
      </c>
      <c r="O692" s="30" t="s">
        <v>1187</v>
      </c>
      <c r="P692" s="233" t="s">
        <v>1548</v>
      </c>
      <c r="Q692" s="233" t="s">
        <v>3255</v>
      </c>
      <c r="R692" s="233" t="s">
        <v>655</v>
      </c>
      <c r="S692" s="188" t="s">
        <v>1556</v>
      </c>
      <c r="T692" s="188">
        <v>100</v>
      </c>
      <c r="U692" s="188"/>
      <c r="V692" s="188">
        <v>50</v>
      </c>
      <c r="W692" s="188">
        <v>80</v>
      </c>
      <c r="X692" s="188">
        <v>100</v>
      </c>
      <c r="Y692" s="215">
        <v>100000000</v>
      </c>
      <c r="Z692" s="234">
        <v>0</v>
      </c>
      <c r="AA692" s="234">
        <v>50000000</v>
      </c>
      <c r="AB692" s="234">
        <v>20000000</v>
      </c>
      <c r="AC692" s="234">
        <v>30000000</v>
      </c>
    </row>
    <row r="693" spans="9:29" ht="94.5" customHeight="1" x14ac:dyDescent="0.2">
      <c r="I693" s="30" t="s">
        <v>1188</v>
      </c>
      <c r="J693" s="216" t="s">
        <v>1189</v>
      </c>
      <c r="K693" s="232" t="s">
        <v>1991</v>
      </c>
      <c r="L693" s="20" t="s">
        <v>2436</v>
      </c>
      <c r="M693" s="230">
        <v>10.000000000000002</v>
      </c>
      <c r="N693" s="30" t="s">
        <v>1190</v>
      </c>
      <c r="O693" s="30" t="s">
        <v>1191</v>
      </c>
      <c r="P693" s="233" t="s">
        <v>1548</v>
      </c>
      <c r="Q693" s="233" t="s">
        <v>3255</v>
      </c>
      <c r="R693" s="233" t="s">
        <v>655</v>
      </c>
      <c r="S693" s="188" t="s">
        <v>1556</v>
      </c>
      <c r="T693" s="188">
        <v>200</v>
      </c>
      <c r="U693" s="188"/>
      <c r="V693" s="188">
        <v>100</v>
      </c>
      <c r="W693" s="188">
        <v>130</v>
      </c>
      <c r="X693" s="188">
        <v>200</v>
      </c>
      <c r="Y693" s="215">
        <v>5000000</v>
      </c>
      <c r="Z693" s="234">
        <v>0</v>
      </c>
      <c r="AA693" s="234">
        <v>2500000</v>
      </c>
      <c r="AB693" s="234">
        <v>750000</v>
      </c>
      <c r="AC693" s="234">
        <v>1750000</v>
      </c>
    </row>
    <row r="694" spans="9:29" ht="135" customHeight="1" x14ac:dyDescent="0.2">
      <c r="I694" s="30" t="s">
        <v>1192</v>
      </c>
      <c r="J694" s="216" t="s">
        <v>1193</v>
      </c>
      <c r="K694" s="232" t="s">
        <v>1991</v>
      </c>
      <c r="L694" s="20" t="s">
        <v>2436</v>
      </c>
      <c r="M694" s="230">
        <v>21.111111111111114</v>
      </c>
      <c r="N694" s="30" t="s">
        <v>1194</v>
      </c>
      <c r="O694" s="30" t="s">
        <v>1195</v>
      </c>
      <c r="P694" s="233" t="s">
        <v>1548</v>
      </c>
      <c r="Q694" s="233" t="s">
        <v>3255</v>
      </c>
      <c r="R694" s="233" t="s">
        <v>655</v>
      </c>
      <c r="S694" s="188" t="s">
        <v>1556</v>
      </c>
      <c r="T694" s="188">
        <v>800</v>
      </c>
      <c r="U694" s="188"/>
      <c r="V694" s="188">
        <v>600</v>
      </c>
      <c r="W694" s="188">
        <v>800</v>
      </c>
      <c r="X694" s="188">
        <v>800</v>
      </c>
      <c r="Y694" s="215">
        <v>160000000</v>
      </c>
      <c r="Z694" s="234">
        <v>0</v>
      </c>
      <c r="AA694" s="234">
        <v>120000000</v>
      </c>
      <c r="AB694" s="234">
        <v>40000000</v>
      </c>
      <c r="AC694" s="234">
        <v>0</v>
      </c>
    </row>
    <row r="695" spans="9:29" ht="94.5" customHeight="1" x14ac:dyDescent="0.2">
      <c r="I695" s="30" t="s">
        <v>1196</v>
      </c>
      <c r="J695" s="216" t="s">
        <v>1197</v>
      </c>
      <c r="K695" s="232" t="s">
        <v>1991</v>
      </c>
      <c r="L695" s="20" t="s">
        <v>2436</v>
      </c>
      <c r="M695" s="230">
        <v>21.111111111111114</v>
      </c>
      <c r="N695" s="30" t="s">
        <v>1198</v>
      </c>
      <c r="O695" s="30" t="s">
        <v>1199</v>
      </c>
      <c r="P695" s="233" t="s">
        <v>1554</v>
      </c>
      <c r="Q695" s="233" t="s">
        <v>3256</v>
      </c>
      <c r="R695" s="233" t="s">
        <v>655</v>
      </c>
      <c r="S695" s="188" t="s">
        <v>1556</v>
      </c>
      <c r="T695" s="188">
        <v>30</v>
      </c>
      <c r="U695" s="188"/>
      <c r="V695" s="188">
        <v>30</v>
      </c>
      <c r="W695" s="188">
        <v>30</v>
      </c>
      <c r="X695" s="188">
        <v>30</v>
      </c>
      <c r="Y695" s="215">
        <v>42500000</v>
      </c>
      <c r="Z695" s="234">
        <v>0</v>
      </c>
      <c r="AA695" s="234">
        <v>12500000</v>
      </c>
      <c r="AB695" s="234">
        <v>15000000</v>
      </c>
      <c r="AC695" s="234">
        <v>15000000</v>
      </c>
    </row>
    <row r="696" spans="9:29" ht="40.5" x14ac:dyDescent="0.2">
      <c r="I696" s="30" t="s">
        <v>1200</v>
      </c>
      <c r="J696" s="216" t="s">
        <v>1201</v>
      </c>
      <c r="K696" s="232" t="s">
        <v>2854</v>
      </c>
      <c r="L696" s="20" t="s">
        <v>2437</v>
      </c>
      <c r="M696" s="230">
        <v>30.555555555555561</v>
      </c>
      <c r="N696" s="30" t="s">
        <v>1202</v>
      </c>
      <c r="O696" s="30" t="s">
        <v>1203</v>
      </c>
      <c r="P696" s="233" t="s">
        <v>1546</v>
      </c>
      <c r="Q696" s="233" t="s">
        <v>3255</v>
      </c>
      <c r="R696" s="233" t="s">
        <v>655</v>
      </c>
      <c r="S696" s="188">
        <v>0</v>
      </c>
      <c r="T696" s="215">
        <v>1</v>
      </c>
      <c r="U696" s="215">
        <v>0</v>
      </c>
      <c r="V696" s="215">
        <v>1</v>
      </c>
      <c r="W696" s="215">
        <v>0</v>
      </c>
      <c r="X696" s="236">
        <v>0</v>
      </c>
      <c r="Y696" s="215">
        <v>0</v>
      </c>
      <c r="Z696" s="234">
        <v>0</v>
      </c>
      <c r="AA696" s="234">
        <v>0</v>
      </c>
      <c r="AB696" s="234">
        <v>0</v>
      </c>
      <c r="AC696" s="234">
        <v>0</v>
      </c>
    </row>
    <row r="697" spans="9:29" ht="81" customHeight="1" x14ac:dyDescent="0.2">
      <c r="I697" s="30" t="s">
        <v>1204</v>
      </c>
      <c r="J697" s="216" t="s">
        <v>1205</v>
      </c>
      <c r="K697" s="232" t="s">
        <v>2854</v>
      </c>
      <c r="L697" s="20" t="s">
        <v>2437</v>
      </c>
      <c r="M697" s="230">
        <v>25</v>
      </c>
      <c r="N697" s="30" t="s">
        <v>1206</v>
      </c>
      <c r="O697" s="30" t="s">
        <v>1207</v>
      </c>
      <c r="P697" s="233" t="s">
        <v>1546</v>
      </c>
      <c r="Q697" s="233" t="s">
        <v>3255</v>
      </c>
      <c r="R697" s="233" t="s">
        <v>655</v>
      </c>
      <c r="S697" s="188">
        <v>96</v>
      </c>
      <c r="T697" s="215">
        <v>115</v>
      </c>
      <c r="U697" s="215">
        <v>101</v>
      </c>
      <c r="V697" s="215">
        <v>106</v>
      </c>
      <c r="W697" s="215">
        <v>111</v>
      </c>
      <c r="X697" s="236">
        <v>115</v>
      </c>
      <c r="Y697" s="215">
        <v>432000000</v>
      </c>
      <c r="Z697" s="234">
        <v>182000000</v>
      </c>
      <c r="AA697" s="234">
        <v>250000000</v>
      </c>
      <c r="AB697" s="234">
        <v>0</v>
      </c>
      <c r="AC697" s="234">
        <v>0</v>
      </c>
    </row>
    <row r="698" spans="9:29" ht="81" customHeight="1" x14ac:dyDescent="0.2">
      <c r="I698" s="30" t="s">
        <v>1208</v>
      </c>
      <c r="J698" s="216" t="s">
        <v>1209</v>
      </c>
      <c r="K698" s="232" t="s">
        <v>2846</v>
      </c>
      <c r="L698" s="20" t="s">
        <v>2438</v>
      </c>
      <c r="M698" s="230">
        <v>44.44444444444445</v>
      </c>
      <c r="N698" s="30" t="s">
        <v>1210</v>
      </c>
      <c r="O698" s="30" t="s">
        <v>1211</v>
      </c>
      <c r="P698" s="233" t="s">
        <v>1546</v>
      </c>
      <c r="Q698" s="233" t="s">
        <v>3256</v>
      </c>
      <c r="R698" s="233" t="s">
        <v>655</v>
      </c>
      <c r="S698" s="188">
        <v>0</v>
      </c>
      <c r="T698" s="215">
        <v>1</v>
      </c>
      <c r="U698" s="215">
        <v>1</v>
      </c>
      <c r="V698" s="215">
        <v>1</v>
      </c>
      <c r="W698" s="215">
        <v>1</v>
      </c>
      <c r="X698" s="236">
        <v>1</v>
      </c>
      <c r="Y698" s="215">
        <v>0</v>
      </c>
      <c r="Z698" s="234">
        <v>0</v>
      </c>
      <c r="AA698" s="234">
        <v>0</v>
      </c>
      <c r="AB698" s="234">
        <v>0</v>
      </c>
      <c r="AC698" s="234">
        <v>0</v>
      </c>
    </row>
    <row r="699" spans="9:29" ht="108" customHeight="1" x14ac:dyDescent="0.2">
      <c r="I699" s="30" t="s">
        <v>1212</v>
      </c>
      <c r="J699" s="216" t="s">
        <v>1213</v>
      </c>
      <c r="K699" s="212" t="s">
        <v>2877</v>
      </c>
      <c r="L699" s="20" t="s">
        <v>663</v>
      </c>
      <c r="M699" s="230">
        <v>47.222222222222229</v>
      </c>
      <c r="N699" s="30" t="s">
        <v>657</v>
      </c>
      <c r="O699" s="30" t="s">
        <v>1214</v>
      </c>
      <c r="P699" s="217" t="s">
        <v>1557</v>
      </c>
      <c r="Q699" s="217" t="s">
        <v>3255</v>
      </c>
      <c r="R699" s="217" t="s">
        <v>655</v>
      </c>
      <c r="S699" s="30">
        <v>0</v>
      </c>
      <c r="T699" s="231">
        <v>9</v>
      </c>
      <c r="U699" s="231">
        <v>2</v>
      </c>
      <c r="V699" s="231">
        <v>4</v>
      </c>
      <c r="W699" s="231">
        <v>6</v>
      </c>
      <c r="X699" s="231">
        <v>9</v>
      </c>
      <c r="Y699" s="215">
        <v>250000000</v>
      </c>
      <c r="Z699" s="225">
        <v>50000000</v>
      </c>
      <c r="AA699" s="225">
        <v>65000000</v>
      </c>
      <c r="AB699" s="225">
        <v>65000000</v>
      </c>
      <c r="AC699" s="225">
        <v>70000000</v>
      </c>
    </row>
    <row r="700" spans="9:29" ht="121.5" customHeight="1" x14ac:dyDescent="0.2">
      <c r="I700" s="30" t="s">
        <v>1215</v>
      </c>
      <c r="J700" s="216" t="s">
        <v>1216</v>
      </c>
      <c r="K700" s="212" t="s">
        <v>2877</v>
      </c>
      <c r="L700" s="20" t="s">
        <v>663</v>
      </c>
      <c r="M700" s="230">
        <v>22.222222222222225</v>
      </c>
      <c r="N700" s="30" t="s">
        <v>1217</v>
      </c>
      <c r="O700" s="30" t="s">
        <v>1218</v>
      </c>
      <c r="P700" s="217" t="s">
        <v>1557</v>
      </c>
      <c r="Q700" s="217" t="s">
        <v>3255</v>
      </c>
      <c r="R700" s="217" t="s">
        <v>655</v>
      </c>
      <c r="S700" s="30">
        <v>0</v>
      </c>
      <c r="T700" s="231">
        <v>12</v>
      </c>
      <c r="U700" s="231">
        <v>0</v>
      </c>
      <c r="V700" s="231">
        <v>0</v>
      </c>
      <c r="W700" s="231">
        <v>6</v>
      </c>
      <c r="X700" s="231">
        <v>12</v>
      </c>
      <c r="Y700" s="215">
        <v>35000000</v>
      </c>
      <c r="Z700" s="225">
        <v>0</v>
      </c>
      <c r="AA700" s="225">
        <v>0</v>
      </c>
      <c r="AB700" s="225">
        <v>15000000</v>
      </c>
      <c r="AC700" s="225">
        <v>20000000</v>
      </c>
    </row>
    <row r="701" spans="9:29" ht="81" customHeight="1" x14ac:dyDescent="0.2">
      <c r="I701" s="30" t="s">
        <v>1219</v>
      </c>
      <c r="J701" s="216" t="s">
        <v>1220</v>
      </c>
      <c r="K701" s="212" t="s">
        <v>2877</v>
      </c>
      <c r="L701" s="20" t="s">
        <v>663</v>
      </c>
      <c r="M701" s="230">
        <v>30.555555555555557</v>
      </c>
      <c r="N701" s="30" t="s">
        <v>1221</v>
      </c>
      <c r="O701" s="30" t="s">
        <v>1222</v>
      </c>
      <c r="P701" s="217" t="s">
        <v>1557</v>
      </c>
      <c r="Q701" s="217" t="s">
        <v>3255</v>
      </c>
      <c r="R701" s="217" t="s">
        <v>655</v>
      </c>
      <c r="S701" s="30">
        <v>0</v>
      </c>
      <c r="T701" s="231">
        <v>1</v>
      </c>
      <c r="U701" s="231">
        <v>0.3</v>
      </c>
      <c r="V701" s="231">
        <v>0.5</v>
      </c>
      <c r="W701" s="231">
        <v>0.7</v>
      </c>
      <c r="X701" s="231">
        <v>1</v>
      </c>
      <c r="Y701" s="215">
        <v>103180800</v>
      </c>
      <c r="Z701" s="225">
        <v>50000000</v>
      </c>
      <c r="AA701" s="225">
        <v>0</v>
      </c>
      <c r="AB701" s="225">
        <v>0</v>
      </c>
      <c r="AC701" s="225">
        <v>53180800</v>
      </c>
    </row>
    <row r="702" spans="9:29" ht="94.5" customHeight="1" x14ac:dyDescent="0.2">
      <c r="I702" s="30" t="s">
        <v>1223</v>
      </c>
      <c r="J702" s="30" t="s">
        <v>1224</v>
      </c>
      <c r="K702" s="212" t="s">
        <v>2877</v>
      </c>
      <c r="L702" s="20" t="s">
        <v>2439</v>
      </c>
      <c r="M702" s="230">
        <v>17.575757575757574</v>
      </c>
      <c r="N702" s="30" t="s">
        <v>1225</v>
      </c>
      <c r="O702" s="30" t="s">
        <v>3348</v>
      </c>
      <c r="P702" s="217" t="s">
        <v>1557</v>
      </c>
      <c r="Q702" s="217" t="s">
        <v>3255</v>
      </c>
      <c r="R702" s="217" t="s">
        <v>655</v>
      </c>
      <c r="S702" s="30">
        <v>0</v>
      </c>
      <c r="T702" s="231">
        <v>6</v>
      </c>
      <c r="U702" s="231">
        <v>1</v>
      </c>
      <c r="V702" s="231">
        <v>3</v>
      </c>
      <c r="W702" s="231">
        <v>5</v>
      </c>
      <c r="X702" s="231">
        <v>6</v>
      </c>
      <c r="Y702" s="215">
        <v>566420915.48466277</v>
      </c>
      <c r="Z702" s="225">
        <v>87483413.613445371</v>
      </c>
      <c r="AA702" s="225">
        <v>127551020.40816328</v>
      </c>
      <c r="AB702" s="225">
        <v>171428571.42857143</v>
      </c>
      <c r="AC702" s="225">
        <v>179957910.03448278</v>
      </c>
    </row>
    <row r="703" spans="9:29" ht="81" customHeight="1" x14ac:dyDescent="0.2">
      <c r="I703" s="30" t="s">
        <v>1226</v>
      </c>
      <c r="J703" s="30" t="s">
        <v>1227</v>
      </c>
      <c r="K703" s="212" t="s">
        <v>2877</v>
      </c>
      <c r="L703" s="20" t="s">
        <v>2439</v>
      </c>
      <c r="M703" s="230">
        <v>14.84848484848485</v>
      </c>
      <c r="N703" s="30" t="s">
        <v>1228</v>
      </c>
      <c r="O703" s="30" t="s">
        <v>3349</v>
      </c>
      <c r="P703" s="217" t="s">
        <v>1557</v>
      </c>
      <c r="Q703" s="217" t="s">
        <v>3256</v>
      </c>
      <c r="R703" s="217" t="s">
        <v>655</v>
      </c>
      <c r="S703" s="30">
        <v>0</v>
      </c>
      <c r="T703" s="231">
        <v>2</v>
      </c>
      <c r="U703" s="231">
        <v>2</v>
      </c>
      <c r="V703" s="231">
        <v>2</v>
      </c>
      <c r="W703" s="231">
        <v>2</v>
      </c>
      <c r="X703" s="231">
        <v>2</v>
      </c>
      <c r="Y703" s="215">
        <v>209350365.89646891</v>
      </c>
      <c r="Z703" s="225">
        <v>109354267.01680672</v>
      </c>
      <c r="AA703" s="225">
        <v>25510204.081632651</v>
      </c>
      <c r="AB703" s="225">
        <v>32142857.142857142</v>
      </c>
      <c r="AC703" s="225">
        <v>42343037.655172415</v>
      </c>
    </row>
    <row r="704" spans="9:29" ht="67.5" customHeight="1" x14ac:dyDescent="0.2">
      <c r="I704" s="30" t="s">
        <v>1229</v>
      </c>
      <c r="J704" s="30" t="s">
        <v>1230</v>
      </c>
      <c r="K704" s="212" t="s">
        <v>2877</v>
      </c>
      <c r="L704" s="20" t="s">
        <v>2439</v>
      </c>
      <c r="M704" s="230">
        <v>14.242424242424242</v>
      </c>
      <c r="N704" s="30" t="s">
        <v>1231</v>
      </c>
      <c r="O704" s="30" t="s">
        <v>1232</v>
      </c>
      <c r="P704" s="217" t="s">
        <v>1557</v>
      </c>
      <c r="Q704" s="217" t="s">
        <v>3256</v>
      </c>
      <c r="R704" s="217" t="s">
        <v>655</v>
      </c>
      <c r="S704" s="30">
        <v>0</v>
      </c>
      <c r="T704" s="231">
        <v>1</v>
      </c>
      <c r="U704" s="231">
        <v>1</v>
      </c>
      <c r="V704" s="231">
        <v>1</v>
      </c>
      <c r="W704" s="231">
        <v>1</v>
      </c>
      <c r="X704" s="231">
        <v>1</v>
      </c>
      <c r="Y704" s="215">
        <v>43741706.806722686</v>
      </c>
      <c r="Z704" s="225">
        <v>43741706.806722686</v>
      </c>
      <c r="AA704" s="225">
        <v>0</v>
      </c>
      <c r="AB704" s="225">
        <v>0</v>
      </c>
      <c r="AC704" s="225">
        <v>0</v>
      </c>
    </row>
    <row r="705" spans="9:29" ht="67.5" customHeight="1" x14ac:dyDescent="0.2">
      <c r="I705" s="30" t="s">
        <v>1233</v>
      </c>
      <c r="J705" s="30" t="s">
        <v>1234</v>
      </c>
      <c r="K705" s="212" t="s">
        <v>2877</v>
      </c>
      <c r="L705" s="20" t="s">
        <v>2439</v>
      </c>
      <c r="M705" s="230">
        <v>10.606060606060606</v>
      </c>
      <c r="N705" s="30" t="s">
        <v>1235</v>
      </c>
      <c r="O705" s="30" t="s">
        <v>1236</v>
      </c>
      <c r="P705" s="217" t="s">
        <v>1557</v>
      </c>
      <c r="Q705" s="217" t="s">
        <v>3255</v>
      </c>
      <c r="R705" s="217" t="s">
        <v>655</v>
      </c>
      <c r="S705" s="30">
        <v>0</v>
      </c>
      <c r="T705" s="231">
        <v>99</v>
      </c>
      <c r="U705" s="231">
        <v>9</v>
      </c>
      <c r="V705" s="231">
        <v>39</v>
      </c>
      <c r="W705" s="231">
        <v>69</v>
      </c>
      <c r="X705" s="231">
        <v>99</v>
      </c>
      <c r="Y705" s="215">
        <v>538382596.44161808</v>
      </c>
      <c r="Z705" s="225">
        <v>50302962.827731088</v>
      </c>
      <c r="AA705" s="225">
        <v>125850340.13605443</v>
      </c>
      <c r="AB705" s="225">
        <v>192857142.85714287</v>
      </c>
      <c r="AC705" s="225">
        <v>169372150.62068966</v>
      </c>
    </row>
    <row r="706" spans="9:29" ht="67.5" customHeight="1" x14ac:dyDescent="0.2">
      <c r="I706" s="30" t="s">
        <v>1237</v>
      </c>
      <c r="J706" s="30" t="s">
        <v>1238</v>
      </c>
      <c r="K706" s="212" t="s">
        <v>2877</v>
      </c>
      <c r="L706" s="20" t="s">
        <v>2439</v>
      </c>
      <c r="M706" s="230">
        <v>2.4242424242424239</v>
      </c>
      <c r="N706" s="30" t="s">
        <v>1239</v>
      </c>
      <c r="O706" s="30" t="s">
        <v>1240</v>
      </c>
      <c r="P706" s="217" t="s">
        <v>1557</v>
      </c>
      <c r="Q706" s="217" t="s">
        <v>3256</v>
      </c>
      <c r="R706" s="217" t="s">
        <v>655</v>
      </c>
      <c r="S706" s="30">
        <v>0</v>
      </c>
      <c r="T706" s="231">
        <v>1</v>
      </c>
      <c r="U706" s="231">
        <v>1</v>
      </c>
      <c r="V706" s="231">
        <v>1</v>
      </c>
      <c r="W706" s="231">
        <v>1</v>
      </c>
      <c r="X706" s="231">
        <v>1</v>
      </c>
      <c r="Y706" s="215">
        <v>68027210.884353742</v>
      </c>
      <c r="Z706" s="225">
        <v>0</v>
      </c>
      <c r="AA706" s="225">
        <v>68027210.884353742</v>
      </c>
      <c r="AB706" s="225">
        <v>0</v>
      </c>
      <c r="AC706" s="225">
        <v>0</v>
      </c>
    </row>
    <row r="707" spans="9:29" ht="40.5" x14ac:dyDescent="0.2">
      <c r="I707" s="30" t="s">
        <v>1241</v>
      </c>
      <c r="J707" s="30" t="s">
        <v>1242</v>
      </c>
      <c r="K707" s="212" t="s">
        <v>2877</v>
      </c>
      <c r="L707" s="20" t="s">
        <v>2439</v>
      </c>
      <c r="M707" s="230">
        <v>10.303030303030303</v>
      </c>
      <c r="N707" s="30" t="s">
        <v>1243</v>
      </c>
      <c r="O707" s="30" t="s">
        <v>1244</v>
      </c>
      <c r="P707" s="217" t="s">
        <v>1557</v>
      </c>
      <c r="Q707" s="217" t="s">
        <v>3256</v>
      </c>
      <c r="R707" s="217" t="s">
        <v>655</v>
      </c>
      <c r="S707" s="30">
        <v>0</v>
      </c>
      <c r="T707" s="231">
        <v>1</v>
      </c>
      <c r="U707" s="231">
        <v>1</v>
      </c>
      <c r="V707" s="231">
        <v>1</v>
      </c>
      <c r="W707" s="231">
        <v>1</v>
      </c>
      <c r="X707" s="231">
        <v>1</v>
      </c>
      <c r="Y707" s="215">
        <v>32806280.105042018</v>
      </c>
      <c r="Z707" s="225">
        <v>32806280.105042018</v>
      </c>
      <c r="AA707" s="225">
        <v>0</v>
      </c>
      <c r="AB707" s="225">
        <v>0</v>
      </c>
      <c r="AC707" s="225">
        <v>0</v>
      </c>
    </row>
    <row r="708" spans="9:29" ht="67.5" customHeight="1" x14ac:dyDescent="0.2">
      <c r="I708" s="30" t="s">
        <v>1245</v>
      </c>
      <c r="J708" s="30" t="s">
        <v>1246</v>
      </c>
      <c r="K708" s="212" t="s">
        <v>2877</v>
      </c>
      <c r="L708" s="20" t="s">
        <v>2440</v>
      </c>
      <c r="M708" s="230">
        <v>5.7575757575757578</v>
      </c>
      <c r="N708" s="30" t="s">
        <v>1247</v>
      </c>
      <c r="O708" s="30" t="s">
        <v>1248</v>
      </c>
      <c r="P708" s="217" t="s">
        <v>1557</v>
      </c>
      <c r="Q708" s="217" t="s">
        <v>3255</v>
      </c>
      <c r="R708" s="217" t="s">
        <v>655</v>
      </c>
      <c r="S708" s="30">
        <v>6</v>
      </c>
      <c r="T708" s="231">
        <v>6</v>
      </c>
      <c r="U708" s="231">
        <v>1</v>
      </c>
      <c r="V708" s="231">
        <v>3</v>
      </c>
      <c r="W708" s="231">
        <v>5</v>
      </c>
      <c r="X708" s="231">
        <v>6</v>
      </c>
      <c r="Y708" s="215">
        <v>566420915.48466277</v>
      </c>
      <c r="Z708" s="225">
        <v>87483413.613445371</v>
      </c>
      <c r="AA708" s="225">
        <v>127551020.40816328</v>
      </c>
      <c r="AB708" s="225">
        <v>171428571.42857143</v>
      </c>
      <c r="AC708" s="225">
        <v>179957910.03448278</v>
      </c>
    </row>
    <row r="709" spans="9:29" ht="67.5" customHeight="1" x14ac:dyDescent="0.2">
      <c r="I709" s="30" t="s">
        <v>1249</v>
      </c>
      <c r="J709" s="30" t="s">
        <v>1250</v>
      </c>
      <c r="K709" s="212" t="s">
        <v>2877</v>
      </c>
      <c r="L709" s="20" t="s">
        <v>2440</v>
      </c>
      <c r="M709" s="230">
        <v>6.3636363636363624</v>
      </c>
      <c r="N709" s="30" t="s">
        <v>1251</v>
      </c>
      <c r="O709" s="30" t="s">
        <v>1252</v>
      </c>
      <c r="P709" s="217" t="s">
        <v>1557</v>
      </c>
      <c r="Q709" s="217" t="s">
        <v>3255</v>
      </c>
      <c r="R709" s="217" t="s">
        <v>655</v>
      </c>
      <c r="S709" s="30">
        <v>17</v>
      </c>
      <c r="T709" s="231">
        <v>17</v>
      </c>
      <c r="U709" s="231">
        <v>3</v>
      </c>
      <c r="V709" s="231">
        <v>8</v>
      </c>
      <c r="W709" s="231">
        <v>12</v>
      </c>
      <c r="X709" s="231">
        <v>17</v>
      </c>
      <c r="Y709" s="215">
        <v>209350365.89646891</v>
      </c>
      <c r="Z709" s="225">
        <v>109354267.01680672</v>
      </c>
      <c r="AA709" s="225">
        <v>25510204.081632651</v>
      </c>
      <c r="AB709" s="225">
        <v>32142857.142857142</v>
      </c>
      <c r="AC709" s="225">
        <v>42343037.655172415</v>
      </c>
    </row>
    <row r="710" spans="9:29" ht="40.5" x14ac:dyDescent="0.2">
      <c r="I710" s="30" t="s">
        <v>1253</v>
      </c>
      <c r="J710" s="30" t="s">
        <v>1254</v>
      </c>
      <c r="K710" s="212" t="s">
        <v>1994</v>
      </c>
      <c r="L710" s="20" t="s">
        <v>2441</v>
      </c>
      <c r="M710" s="230">
        <v>9.0909090909090917</v>
      </c>
      <c r="N710" s="30" t="s">
        <v>1255</v>
      </c>
      <c r="O710" s="30" t="s">
        <v>1256</v>
      </c>
      <c r="P710" s="217" t="s">
        <v>1557</v>
      </c>
      <c r="Q710" s="217" t="s">
        <v>3255</v>
      </c>
      <c r="R710" s="217" t="s">
        <v>655</v>
      </c>
      <c r="S710" s="30">
        <v>0</v>
      </c>
      <c r="T710" s="231">
        <v>6</v>
      </c>
      <c r="U710" s="231">
        <v>1</v>
      </c>
      <c r="V710" s="231">
        <v>3</v>
      </c>
      <c r="W710" s="231">
        <v>5</v>
      </c>
      <c r="X710" s="231">
        <v>6</v>
      </c>
      <c r="Y710" s="215">
        <v>815923849.64578104</v>
      </c>
      <c r="Z710" s="225">
        <v>142456138.22222221</v>
      </c>
      <c r="AA710" s="225">
        <v>166666666.66666666</v>
      </c>
      <c r="AB710" s="225">
        <v>252631578.94736844</v>
      </c>
      <c r="AC710" s="225">
        <v>254169465.80952382</v>
      </c>
    </row>
    <row r="711" spans="9:29" ht="40.5" customHeight="1" x14ac:dyDescent="0.2">
      <c r="I711" s="30" t="s">
        <v>1257</v>
      </c>
      <c r="J711" s="30" t="s">
        <v>1258</v>
      </c>
      <c r="K711" s="212" t="s">
        <v>1994</v>
      </c>
      <c r="L711" s="20" t="s">
        <v>2441</v>
      </c>
      <c r="M711" s="230">
        <v>8.787878787878789</v>
      </c>
      <c r="N711" s="30" t="s">
        <v>1259</v>
      </c>
      <c r="O711" s="30" t="s">
        <v>1260</v>
      </c>
      <c r="P711" s="217" t="s">
        <v>1557</v>
      </c>
      <c r="Q711" s="217" t="s">
        <v>3255</v>
      </c>
      <c r="R711" s="217" t="s">
        <v>655</v>
      </c>
      <c r="S711" s="30">
        <v>1</v>
      </c>
      <c r="T711" s="231">
        <v>6</v>
      </c>
      <c r="U711" s="231">
        <v>1</v>
      </c>
      <c r="V711" s="231">
        <v>3</v>
      </c>
      <c r="W711" s="231">
        <v>5</v>
      </c>
      <c r="X711" s="231">
        <v>6</v>
      </c>
      <c r="Y711" s="215">
        <v>318576507.3542189</v>
      </c>
      <c r="Z711" s="225">
        <v>178070172.77777779</v>
      </c>
      <c r="AA711" s="225">
        <v>33333333.333333336</v>
      </c>
      <c r="AB711" s="225">
        <v>47368421.052631579</v>
      </c>
      <c r="AC711" s="225">
        <v>59804580.190476187</v>
      </c>
    </row>
    <row r="712" spans="9:29" ht="54" customHeight="1" x14ac:dyDescent="0.2">
      <c r="I712" s="30" t="s">
        <v>1261</v>
      </c>
      <c r="J712" s="30" t="s">
        <v>1262</v>
      </c>
      <c r="K712" s="212" t="s">
        <v>2877</v>
      </c>
      <c r="L712" s="20" t="s">
        <v>2441</v>
      </c>
      <c r="M712" s="230">
        <v>10</v>
      </c>
      <c r="N712" s="30" t="s">
        <v>1263</v>
      </c>
      <c r="O712" s="30" t="s">
        <v>1264</v>
      </c>
      <c r="P712" s="217" t="s">
        <v>1557</v>
      </c>
      <c r="Q712" s="217" t="s">
        <v>3255</v>
      </c>
      <c r="R712" s="217" t="s">
        <v>655</v>
      </c>
      <c r="S712" s="30">
        <v>0</v>
      </c>
      <c r="T712" s="231">
        <v>2</v>
      </c>
      <c r="U712" s="231">
        <v>1</v>
      </c>
      <c r="V712" s="231">
        <v>1</v>
      </c>
      <c r="W712" s="231">
        <v>2</v>
      </c>
      <c r="X712" s="231">
        <v>2</v>
      </c>
      <c r="Y712" s="215">
        <v>150000000</v>
      </c>
      <c r="Z712" s="225">
        <v>50000000</v>
      </c>
      <c r="AA712" s="225">
        <v>0</v>
      </c>
      <c r="AB712" s="225">
        <v>100000000</v>
      </c>
      <c r="AC712" s="225">
        <v>0</v>
      </c>
    </row>
    <row r="713" spans="9:29" ht="54" customHeight="1" x14ac:dyDescent="0.2">
      <c r="I713" s="30" t="s">
        <v>1265</v>
      </c>
      <c r="J713" s="30" t="s">
        <v>1266</v>
      </c>
      <c r="K713" s="212" t="s">
        <v>2877</v>
      </c>
      <c r="L713" s="20" t="s">
        <v>2441</v>
      </c>
      <c r="M713" s="230">
        <v>30</v>
      </c>
      <c r="N713" s="30" t="s">
        <v>1267</v>
      </c>
      <c r="O713" s="30" t="s">
        <v>1268</v>
      </c>
      <c r="P713" s="217" t="s">
        <v>1557</v>
      </c>
      <c r="Q713" s="217" t="s">
        <v>3255</v>
      </c>
      <c r="R713" s="217" t="s">
        <v>655</v>
      </c>
      <c r="S713" s="30">
        <v>0</v>
      </c>
      <c r="T713" s="231">
        <v>2</v>
      </c>
      <c r="U713" s="231">
        <v>0</v>
      </c>
      <c r="V713" s="231">
        <v>1</v>
      </c>
      <c r="W713" s="231">
        <v>1</v>
      </c>
      <c r="X713" s="231">
        <v>2</v>
      </c>
      <c r="Y713" s="215">
        <v>200000000</v>
      </c>
      <c r="Z713" s="225">
        <v>0</v>
      </c>
      <c r="AA713" s="225">
        <v>100000000</v>
      </c>
      <c r="AB713" s="225">
        <v>0</v>
      </c>
      <c r="AC713" s="225">
        <v>100000000</v>
      </c>
    </row>
    <row r="714" spans="9:29" ht="81" customHeight="1" x14ac:dyDescent="0.2">
      <c r="I714" s="30" t="s">
        <v>1269</v>
      </c>
      <c r="J714" s="30" t="s">
        <v>1270</v>
      </c>
      <c r="K714" s="212" t="s">
        <v>2877</v>
      </c>
      <c r="L714" s="20" t="s">
        <v>2441</v>
      </c>
      <c r="M714" s="230">
        <v>20</v>
      </c>
      <c r="N714" s="30" t="s">
        <v>1271</v>
      </c>
      <c r="O714" s="30" t="s">
        <v>1272</v>
      </c>
      <c r="P714" s="217" t="s">
        <v>1557</v>
      </c>
      <c r="Q714" s="217" t="s">
        <v>3255</v>
      </c>
      <c r="R714" s="217" t="s">
        <v>655</v>
      </c>
      <c r="S714" s="30">
        <v>0</v>
      </c>
      <c r="T714" s="231">
        <v>2</v>
      </c>
      <c r="U714" s="231">
        <v>2</v>
      </c>
      <c r="V714" s="231">
        <v>2</v>
      </c>
      <c r="W714" s="231">
        <v>2</v>
      </c>
      <c r="X714" s="231">
        <v>2</v>
      </c>
      <c r="Y714" s="215">
        <v>50000000</v>
      </c>
      <c r="Z714" s="225">
        <v>50000000</v>
      </c>
      <c r="AA714" s="225">
        <v>0</v>
      </c>
      <c r="AB714" s="225">
        <v>0</v>
      </c>
      <c r="AC714" s="225">
        <v>0</v>
      </c>
    </row>
    <row r="715" spans="9:29" ht="40.5" customHeight="1" x14ac:dyDescent="0.2">
      <c r="I715" s="30" t="s">
        <v>1273</v>
      </c>
      <c r="J715" s="30" t="s">
        <v>1274</v>
      </c>
      <c r="K715" s="212" t="s">
        <v>1994</v>
      </c>
      <c r="L715" s="20" t="s">
        <v>2441</v>
      </c>
      <c r="M715" s="230">
        <v>40</v>
      </c>
      <c r="N715" s="30" t="s">
        <v>1275</v>
      </c>
      <c r="O715" s="30" t="s">
        <v>1276</v>
      </c>
      <c r="P715" s="217" t="s">
        <v>1557</v>
      </c>
      <c r="Q715" s="217" t="s">
        <v>3256</v>
      </c>
      <c r="R715" s="217" t="s">
        <v>655</v>
      </c>
      <c r="S715" s="30">
        <v>6</v>
      </c>
      <c r="T715" s="231">
        <v>6</v>
      </c>
      <c r="U715" s="231">
        <v>6</v>
      </c>
      <c r="V715" s="231">
        <v>6</v>
      </c>
      <c r="W715" s="231">
        <v>6</v>
      </c>
      <c r="X715" s="231">
        <v>6</v>
      </c>
      <c r="Y715" s="215">
        <v>1267903398</v>
      </c>
      <c r="Z715" s="225">
        <v>203033653</v>
      </c>
      <c r="AA715" s="225">
        <v>347127953</v>
      </c>
      <c r="AB715" s="225">
        <v>317741792</v>
      </c>
      <c r="AC715" s="225">
        <v>400000000</v>
      </c>
    </row>
    <row r="716" spans="9:29" ht="40.5" x14ac:dyDescent="0.2">
      <c r="I716" s="30" t="s">
        <v>1277</v>
      </c>
      <c r="J716" s="216" t="s">
        <v>1278</v>
      </c>
      <c r="K716" s="212" t="s">
        <v>2877</v>
      </c>
      <c r="L716" s="20" t="s">
        <v>2442</v>
      </c>
      <c r="M716" s="230">
        <v>30</v>
      </c>
      <c r="N716" s="30" t="s">
        <v>1279</v>
      </c>
      <c r="O716" s="30" t="s">
        <v>1280</v>
      </c>
      <c r="P716" s="217" t="s">
        <v>1557</v>
      </c>
      <c r="Q716" s="217" t="s">
        <v>3255</v>
      </c>
      <c r="R716" s="217" t="s">
        <v>655</v>
      </c>
      <c r="S716" s="30">
        <v>0</v>
      </c>
      <c r="T716" s="231">
        <v>1</v>
      </c>
      <c r="U716" s="231">
        <v>0</v>
      </c>
      <c r="V716" s="231">
        <v>0</v>
      </c>
      <c r="W716" s="231">
        <v>1</v>
      </c>
      <c r="X716" s="231">
        <v>1</v>
      </c>
      <c r="Y716" s="215">
        <v>24000000</v>
      </c>
      <c r="Z716" s="225">
        <v>0</v>
      </c>
      <c r="AA716" s="225">
        <v>0</v>
      </c>
      <c r="AB716" s="225">
        <v>24000000</v>
      </c>
      <c r="AC716" s="225">
        <v>0</v>
      </c>
    </row>
    <row r="717" spans="9:29" ht="40.5" customHeight="1" x14ac:dyDescent="0.2">
      <c r="I717" s="30" t="s">
        <v>1281</v>
      </c>
      <c r="J717" s="216" t="s">
        <v>1282</v>
      </c>
      <c r="K717" s="212" t="s">
        <v>2877</v>
      </c>
      <c r="L717" s="20" t="s">
        <v>2442</v>
      </c>
      <c r="M717" s="230">
        <v>26.666666666666671</v>
      </c>
      <c r="N717" s="30" t="s">
        <v>1283</v>
      </c>
      <c r="O717" s="30" t="s">
        <v>1284</v>
      </c>
      <c r="P717" s="217" t="s">
        <v>1557</v>
      </c>
      <c r="Q717" s="217" t="s">
        <v>3255</v>
      </c>
      <c r="R717" s="217" t="s">
        <v>655</v>
      </c>
      <c r="S717" s="30">
        <v>0</v>
      </c>
      <c r="T717" s="231">
        <v>1</v>
      </c>
      <c r="U717" s="231">
        <v>0</v>
      </c>
      <c r="V717" s="231">
        <v>0</v>
      </c>
      <c r="W717" s="231">
        <v>1</v>
      </c>
      <c r="X717" s="231">
        <v>1</v>
      </c>
      <c r="Y717" s="215">
        <v>23360000</v>
      </c>
      <c r="Z717" s="225">
        <v>0</v>
      </c>
      <c r="AA717" s="225">
        <v>0</v>
      </c>
      <c r="AB717" s="225">
        <v>23360000</v>
      </c>
      <c r="AC717" s="225">
        <v>0</v>
      </c>
    </row>
    <row r="718" spans="9:29" ht="40.5" x14ac:dyDescent="0.2">
      <c r="I718" s="30" t="s">
        <v>1285</v>
      </c>
      <c r="J718" s="216" t="s">
        <v>1286</v>
      </c>
      <c r="K718" s="212" t="s">
        <v>2877</v>
      </c>
      <c r="L718" s="20" t="s">
        <v>2443</v>
      </c>
      <c r="M718" s="230">
        <v>26.666666666666671</v>
      </c>
      <c r="N718" s="30" t="s">
        <v>1279</v>
      </c>
      <c r="O718" s="30" t="s">
        <v>1280</v>
      </c>
      <c r="P718" s="217" t="s">
        <v>1557</v>
      </c>
      <c r="Q718" s="217" t="s">
        <v>3255</v>
      </c>
      <c r="R718" s="217" t="s">
        <v>655</v>
      </c>
      <c r="S718" s="30">
        <v>0</v>
      </c>
      <c r="T718" s="231">
        <v>1</v>
      </c>
      <c r="U718" s="231">
        <v>0</v>
      </c>
      <c r="V718" s="231">
        <v>1</v>
      </c>
      <c r="W718" s="231">
        <v>1</v>
      </c>
      <c r="X718" s="231">
        <v>1</v>
      </c>
      <c r="Y718" s="215">
        <v>23500000</v>
      </c>
      <c r="Z718" s="225">
        <v>0</v>
      </c>
      <c r="AA718" s="225">
        <v>23500000</v>
      </c>
      <c r="AB718" s="225">
        <v>0</v>
      </c>
      <c r="AC718" s="225">
        <v>0</v>
      </c>
    </row>
    <row r="719" spans="9:29" ht="27" x14ac:dyDescent="0.2">
      <c r="I719" s="30" t="s">
        <v>1287</v>
      </c>
      <c r="J719" s="30" t="s">
        <v>1288</v>
      </c>
      <c r="K719" s="212" t="s">
        <v>2877</v>
      </c>
      <c r="L719" s="20" t="s">
        <v>2443</v>
      </c>
      <c r="M719" s="230">
        <v>16.666666666666668</v>
      </c>
      <c r="N719" s="30" t="s">
        <v>1289</v>
      </c>
      <c r="O719" s="30" t="s">
        <v>1290</v>
      </c>
      <c r="P719" s="217" t="s">
        <v>1557</v>
      </c>
      <c r="Q719" s="217" t="s">
        <v>3255</v>
      </c>
      <c r="R719" s="217" t="s">
        <v>655</v>
      </c>
      <c r="S719" s="30">
        <v>0</v>
      </c>
      <c r="T719" s="231">
        <v>1</v>
      </c>
      <c r="U719" s="231">
        <v>0</v>
      </c>
      <c r="V719" s="231">
        <v>1</v>
      </c>
      <c r="W719" s="231">
        <v>1</v>
      </c>
      <c r="X719" s="231">
        <v>1</v>
      </c>
      <c r="Y719" s="215">
        <v>23500000</v>
      </c>
      <c r="Z719" s="225">
        <v>0</v>
      </c>
      <c r="AA719" s="225">
        <v>23500000</v>
      </c>
      <c r="AB719" s="225">
        <v>0</v>
      </c>
      <c r="AC719" s="225">
        <v>0</v>
      </c>
    </row>
    <row r="720" spans="9:29" ht="67.5" customHeight="1" x14ac:dyDescent="0.2">
      <c r="I720" s="30" t="s">
        <v>1291</v>
      </c>
      <c r="J720" s="30" t="s">
        <v>1292</v>
      </c>
      <c r="K720" s="212" t="s">
        <v>1989</v>
      </c>
      <c r="L720" s="20" t="s">
        <v>2444</v>
      </c>
      <c r="M720" s="230">
        <v>61.111111111111114</v>
      </c>
      <c r="N720" s="30" t="s">
        <v>1293</v>
      </c>
      <c r="O720" s="30" t="s">
        <v>1294</v>
      </c>
      <c r="P720" s="217" t="s">
        <v>1557</v>
      </c>
      <c r="Q720" s="217" t="s">
        <v>3255</v>
      </c>
      <c r="R720" s="217" t="s">
        <v>655</v>
      </c>
      <c r="S720" s="30">
        <v>0</v>
      </c>
      <c r="T720" s="231">
        <v>2</v>
      </c>
      <c r="U720" s="231">
        <v>0</v>
      </c>
      <c r="V720" s="231">
        <v>0.5</v>
      </c>
      <c r="W720" s="231">
        <v>1</v>
      </c>
      <c r="X720" s="231">
        <v>2</v>
      </c>
      <c r="Y720" s="215">
        <v>0</v>
      </c>
      <c r="Z720" s="225">
        <v>0</v>
      </c>
      <c r="AA720" s="225">
        <v>0</v>
      </c>
      <c r="AB720" s="225">
        <v>0</v>
      </c>
      <c r="AC720" s="225">
        <v>0</v>
      </c>
    </row>
    <row r="721" spans="9:29" ht="67.5" customHeight="1" x14ac:dyDescent="0.2">
      <c r="I721" s="30" t="s">
        <v>1295</v>
      </c>
      <c r="J721" s="30" t="s">
        <v>1296</v>
      </c>
      <c r="K721" s="212" t="s">
        <v>1989</v>
      </c>
      <c r="L721" s="20" t="s">
        <v>2444</v>
      </c>
      <c r="M721" s="230">
        <v>38.888888888888893</v>
      </c>
      <c r="N721" s="30" t="s">
        <v>1297</v>
      </c>
      <c r="O721" s="30" t="s">
        <v>1298</v>
      </c>
      <c r="P721" s="217" t="s">
        <v>1557</v>
      </c>
      <c r="Q721" s="217" t="s">
        <v>3255</v>
      </c>
      <c r="R721" s="217" t="s">
        <v>655</v>
      </c>
      <c r="S721" s="30">
        <v>0</v>
      </c>
      <c r="T721" s="231">
        <v>1</v>
      </c>
      <c r="U721" s="231">
        <v>0</v>
      </c>
      <c r="V721" s="231">
        <v>0</v>
      </c>
      <c r="W721" s="231">
        <v>0.4</v>
      </c>
      <c r="X721" s="231">
        <v>1</v>
      </c>
      <c r="Y721" s="215">
        <v>0</v>
      </c>
      <c r="Z721" s="225">
        <v>0</v>
      </c>
      <c r="AA721" s="225">
        <v>0</v>
      </c>
      <c r="AB721" s="225">
        <v>0</v>
      </c>
      <c r="AC721" s="225">
        <v>0</v>
      </c>
    </row>
    <row r="722" spans="9:29" ht="67.5" customHeight="1" x14ac:dyDescent="0.2">
      <c r="I722" s="30" t="s">
        <v>1299</v>
      </c>
      <c r="J722" s="30" t="s">
        <v>1300</v>
      </c>
      <c r="K722" s="212" t="s">
        <v>3345</v>
      </c>
      <c r="L722" s="20" t="s">
        <v>2445</v>
      </c>
      <c r="M722" s="230">
        <v>30</v>
      </c>
      <c r="N722" s="30" t="s">
        <v>1301</v>
      </c>
      <c r="O722" s="30" t="s">
        <v>1302</v>
      </c>
      <c r="P722" s="217" t="s">
        <v>1555</v>
      </c>
      <c r="Q722" s="217" t="s">
        <v>3256</v>
      </c>
      <c r="R722" s="217" t="s">
        <v>655</v>
      </c>
      <c r="S722" s="30">
        <v>16</v>
      </c>
      <c r="T722" s="231">
        <v>16</v>
      </c>
      <c r="U722" s="231">
        <v>0</v>
      </c>
      <c r="V722" s="231">
        <v>16</v>
      </c>
      <c r="W722" s="231">
        <v>16</v>
      </c>
      <c r="X722" s="231">
        <v>16</v>
      </c>
      <c r="Y722" s="215">
        <v>30000000</v>
      </c>
      <c r="Z722" s="225">
        <v>0</v>
      </c>
      <c r="AA722" s="225">
        <v>10000000</v>
      </c>
      <c r="AB722" s="225">
        <v>10000000</v>
      </c>
      <c r="AC722" s="225">
        <v>10000000</v>
      </c>
    </row>
    <row r="723" spans="9:29" ht="67.5" customHeight="1" x14ac:dyDescent="0.2">
      <c r="I723" s="30" t="s">
        <v>1303</v>
      </c>
      <c r="J723" s="30" t="s">
        <v>1304</v>
      </c>
      <c r="K723" s="212" t="s">
        <v>3345</v>
      </c>
      <c r="L723" s="20" t="s">
        <v>2445</v>
      </c>
      <c r="M723" s="230">
        <v>6.6666666666666679</v>
      </c>
      <c r="N723" s="30" t="s">
        <v>1305</v>
      </c>
      <c r="O723" s="30" t="s">
        <v>1306</v>
      </c>
      <c r="P723" s="217" t="s">
        <v>1555</v>
      </c>
      <c r="Q723" s="217" t="s">
        <v>3256</v>
      </c>
      <c r="R723" s="217" t="s">
        <v>655</v>
      </c>
      <c r="S723" s="30">
        <v>0</v>
      </c>
      <c r="T723" s="231">
        <v>1</v>
      </c>
      <c r="U723" s="231">
        <v>0</v>
      </c>
      <c r="V723" s="231">
        <v>1</v>
      </c>
      <c r="W723" s="231">
        <v>1</v>
      </c>
      <c r="X723" s="231">
        <v>1</v>
      </c>
      <c r="Y723" s="215">
        <v>176000000</v>
      </c>
      <c r="Z723" s="225">
        <v>0</v>
      </c>
      <c r="AA723" s="225">
        <v>52000000</v>
      </c>
      <c r="AB723" s="225">
        <v>52000000</v>
      </c>
      <c r="AC723" s="225">
        <v>72000000</v>
      </c>
    </row>
    <row r="724" spans="9:29" ht="67.5" customHeight="1" x14ac:dyDescent="0.2">
      <c r="I724" s="30" t="s">
        <v>1307</v>
      </c>
      <c r="J724" s="30" t="s">
        <v>1308</v>
      </c>
      <c r="K724" s="212" t="s">
        <v>3345</v>
      </c>
      <c r="L724" s="20" t="s">
        <v>2445</v>
      </c>
      <c r="M724" s="230">
        <v>24.444444444444446</v>
      </c>
      <c r="N724" s="30" t="s">
        <v>1309</v>
      </c>
      <c r="O724" s="30" t="s">
        <v>1310</v>
      </c>
      <c r="P724" s="217" t="s">
        <v>1555</v>
      </c>
      <c r="Q724" s="217" t="s">
        <v>3256</v>
      </c>
      <c r="R724" s="217" t="s">
        <v>655</v>
      </c>
      <c r="S724" s="30">
        <v>0</v>
      </c>
      <c r="T724" s="231">
        <v>4</v>
      </c>
      <c r="U724" s="231">
        <v>0</v>
      </c>
      <c r="V724" s="231">
        <v>4</v>
      </c>
      <c r="W724" s="231">
        <v>4</v>
      </c>
      <c r="X724" s="231">
        <v>4</v>
      </c>
      <c r="Y724" s="215">
        <v>101435637</v>
      </c>
      <c r="Z724" s="225">
        <v>0</v>
      </c>
      <c r="AA724" s="225">
        <v>26000000</v>
      </c>
      <c r="AB724" s="225">
        <v>26000000</v>
      </c>
      <c r="AC724" s="225">
        <v>49435637</v>
      </c>
    </row>
    <row r="725" spans="9:29" ht="40.5" customHeight="1" x14ac:dyDescent="0.2">
      <c r="I725" s="30" t="s">
        <v>1311</v>
      </c>
      <c r="J725" s="30" t="s">
        <v>1312</v>
      </c>
      <c r="K725" s="212" t="s">
        <v>3345</v>
      </c>
      <c r="L725" s="20" t="s">
        <v>2445</v>
      </c>
      <c r="M725" s="230">
        <v>24.444444444444446</v>
      </c>
      <c r="N725" s="30" t="s">
        <v>1313</v>
      </c>
      <c r="O725" s="30" t="s">
        <v>1314</v>
      </c>
      <c r="P725" s="217" t="s">
        <v>1555</v>
      </c>
      <c r="Q725" s="217" t="s">
        <v>3256</v>
      </c>
      <c r="R725" s="217" t="s">
        <v>655</v>
      </c>
      <c r="S725" s="30">
        <v>0</v>
      </c>
      <c r="T725" s="231">
        <v>4</v>
      </c>
      <c r="U725" s="231">
        <v>0</v>
      </c>
      <c r="V725" s="231">
        <v>4</v>
      </c>
      <c r="W725" s="231">
        <v>4</v>
      </c>
      <c r="X725" s="231">
        <v>4</v>
      </c>
      <c r="Y725" s="215">
        <v>186000000</v>
      </c>
      <c r="Z725" s="225">
        <v>0</v>
      </c>
      <c r="AA725" s="225">
        <v>62000000</v>
      </c>
      <c r="AB725" s="225">
        <v>62000000</v>
      </c>
      <c r="AC725" s="225">
        <v>62000000</v>
      </c>
    </row>
    <row r="726" spans="9:29" ht="40.5" customHeight="1" x14ac:dyDescent="0.2">
      <c r="I726" s="30" t="s">
        <v>1315</v>
      </c>
      <c r="J726" s="30" t="s">
        <v>1316</v>
      </c>
      <c r="K726" s="212" t="s">
        <v>1996</v>
      </c>
      <c r="L726" s="20" t="s">
        <v>2445</v>
      </c>
      <c r="M726" s="230">
        <v>14.444444444444446</v>
      </c>
      <c r="N726" s="30" t="s">
        <v>1317</v>
      </c>
      <c r="O726" s="30" t="s">
        <v>1318</v>
      </c>
      <c r="P726" s="217" t="s">
        <v>1546</v>
      </c>
      <c r="Q726" s="217" t="s">
        <v>3256</v>
      </c>
      <c r="R726" s="217" t="s">
        <v>655</v>
      </c>
      <c r="S726" s="30">
        <v>76</v>
      </c>
      <c r="T726" s="231">
        <v>76</v>
      </c>
      <c r="U726" s="231">
        <v>76</v>
      </c>
      <c r="V726" s="231">
        <v>76</v>
      </c>
      <c r="W726" s="231">
        <v>76</v>
      </c>
      <c r="X726" s="231">
        <v>76</v>
      </c>
      <c r="Y726" s="215">
        <v>350000000</v>
      </c>
      <c r="Z726" s="225">
        <v>50000000</v>
      </c>
      <c r="AA726" s="225">
        <v>100000000</v>
      </c>
      <c r="AB726" s="225">
        <v>100000000</v>
      </c>
      <c r="AC726" s="225">
        <v>100000000</v>
      </c>
    </row>
    <row r="727" spans="9:29" ht="54" customHeight="1" x14ac:dyDescent="0.2">
      <c r="I727" s="30" t="s">
        <v>1319</v>
      </c>
      <c r="J727" s="30" t="s">
        <v>1320</v>
      </c>
      <c r="K727" s="212" t="s">
        <v>3345</v>
      </c>
      <c r="L727" s="20" t="s">
        <v>2446</v>
      </c>
      <c r="M727" s="230">
        <v>100</v>
      </c>
      <c r="N727" s="30" t="s">
        <v>1321</v>
      </c>
      <c r="O727" s="30" t="s">
        <v>1322</v>
      </c>
      <c r="P727" s="217" t="s">
        <v>1557</v>
      </c>
      <c r="Q727" s="217" t="s">
        <v>3256</v>
      </c>
      <c r="R727" s="217" t="s">
        <v>655</v>
      </c>
      <c r="S727" s="30">
        <v>0</v>
      </c>
      <c r="T727" s="231">
        <v>1</v>
      </c>
      <c r="U727" s="231">
        <v>1</v>
      </c>
      <c r="V727" s="231">
        <v>1</v>
      </c>
      <c r="W727" s="231">
        <v>1</v>
      </c>
      <c r="X727" s="231">
        <v>1</v>
      </c>
      <c r="Y727" s="215">
        <v>1800000000</v>
      </c>
      <c r="Z727" s="225">
        <v>550000000</v>
      </c>
      <c r="AA727" s="225">
        <v>400000000</v>
      </c>
      <c r="AB727" s="225">
        <v>400000000</v>
      </c>
      <c r="AC727" s="225">
        <v>450000000</v>
      </c>
    </row>
    <row r="728" spans="9:29" ht="40.5" customHeight="1" x14ac:dyDescent="0.2">
      <c r="I728" s="30" t="s">
        <v>1323</v>
      </c>
      <c r="J728" s="30" t="s">
        <v>1324</v>
      </c>
      <c r="K728" s="212" t="s">
        <v>3345</v>
      </c>
      <c r="L728" s="20" t="s">
        <v>2446</v>
      </c>
      <c r="M728" s="230">
        <v>44.44444444444445</v>
      </c>
      <c r="N728" s="30" t="s">
        <v>1325</v>
      </c>
      <c r="O728" s="30" t="s">
        <v>1326</v>
      </c>
      <c r="P728" s="217" t="s">
        <v>1555</v>
      </c>
      <c r="Q728" s="217" t="s">
        <v>3255</v>
      </c>
      <c r="R728" s="217" t="s">
        <v>655</v>
      </c>
      <c r="S728" s="30">
        <v>0</v>
      </c>
      <c r="T728" s="231">
        <v>3</v>
      </c>
      <c r="U728" s="231">
        <v>1</v>
      </c>
      <c r="V728" s="231">
        <v>2</v>
      </c>
      <c r="W728" s="231">
        <v>3</v>
      </c>
      <c r="X728" s="231">
        <v>3</v>
      </c>
      <c r="Y728" s="215">
        <v>1345154976</v>
      </c>
      <c r="Z728" s="225">
        <v>488470988</v>
      </c>
      <c r="AA728" s="225">
        <v>267125117</v>
      </c>
      <c r="AB728" s="225">
        <v>289558871</v>
      </c>
      <c r="AC728" s="225">
        <v>300000000</v>
      </c>
    </row>
    <row r="729" spans="9:29" ht="94.5" customHeight="1" x14ac:dyDescent="0.2">
      <c r="I729" s="30" t="s">
        <v>1327</v>
      </c>
      <c r="J729" s="30" t="s">
        <v>1328</v>
      </c>
      <c r="K729" s="212" t="s">
        <v>1996</v>
      </c>
      <c r="L729" s="20" t="s">
        <v>2446</v>
      </c>
      <c r="M729" s="230">
        <v>55.555555555555564</v>
      </c>
      <c r="N729" s="30" t="s">
        <v>1329</v>
      </c>
      <c r="O729" s="30" t="s">
        <v>1330</v>
      </c>
      <c r="P729" s="217" t="s">
        <v>1546</v>
      </c>
      <c r="Q729" s="217" t="s">
        <v>3255</v>
      </c>
      <c r="R729" s="217" t="s">
        <v>655</v>
      </c>
      <c r="S729" s="30">
        <v>0</v>
      </c>
      <c r="T729" s="231">
        <v>6</v>
      </c>
      <c r="U729" s="231">
        <v>0</v>
      </c>
      <c r="V729" s="231">
        <v>2</v>
      </c>
      <c r="W729" s="231">
        <v>3</v>
      </c>
      <c r="X729" s="231">
        <v>6</v>
      </c>
      <c r="Y729" s="215">
        <v>495000000</v>
      </c>
      <c r="Z729" s="225">
        <v>0</v>
      </c>
      <c r="AA729" s="225">
        <v>200000000</v>
      </c>
      <c r="AB729" s="225">
        <v>95000000</v>
      </c>
      <c r="AC729" s="225">
        <v>200000000</v>
      </c>
    </row>
    <row r="730" spans="9:29" ht="94.5" customHeight="1" x14ac:dyDescent="0.2">
      <c r="I730" s="30" t="s">
        <v>1331</v>
      </c>
      <c r="J730" s="30" t="s">
        <v>1332</v>
      </c>
      <c r="K730" s="212" t="s">
        <v>3345</v>
      </c>
      <c r="L730" s="20" t="s">
        <v>2446</v>
      </c>
      <c r="M730" s="230">
        <v>55.555555555555564</v>
      </c>
      <c r="N730" s="30" t="s">
        <v>1333</v>
      </c>
      <c r="O730" s="30" t="s">
        <v>1334</v>
      </c>
      <c r="P730" s="217" t="s">
        <v>1557</v>
      </c>
      <c r="Q730" s="217" t="s">
        <v>3255</v>
      </c>
      <c r="R730" s="217" t="s">
        <v>655</v>
      </c>
      <c r="S730" s="30">
        <v>0</v>
      </c>
      <c r="T730" s="231">
        <v>3</v>
      </c>
      <c r="U730" s="231">
        <v>1</v>
      </c>
      <c r="V730" s="231">
        <v>2</v>
      </c>
      <c r="W730" s="231">
        <v>3</v>
      </c>
      <c r="X730" s="231">
        <v>3</v>
      </c>
      <c r="Y730" s="215">
        <v>1050000000</v>
      </c>
      <c r="Z730" s="225">
        <v>300000000</v>
      </c>
      <c r="AA730" s="225">
        <v>250000000</v>
      </c>
      <c r="AB730" s="225">
        <v>250000000</v>
      </c>
      <c r="AC730" s="225">
        <v>250000000</v>
      </c>
    </row>
    <row r="731" spans="9:29" ht="67.5" customHeight="1" x14ac:dyDescent="0.2">
      <c r="I731" s="30" t="s">
        <v>1335</v>
      </c>
      <c r="J731" s="30" t="s">
        <v>1336</v>
      </c>
      <c r="K731" s="212" t="s">
        <v>3345</v>
      </c>
      <c r="L731" s="20" t="s">
        <v>2446</v>
      </c>
      <c r="M731" s="230">
        <v>44.44444444444445</v>
      </c>
      <c r="N731" s="222" t="s">
        <v>1337</v>
      </c>
      <c r="O731" s="30" t="s">
        <v>1322</v>
      </c>
      <c r="P731" s="217" t="s">
        <v>1557</v>
      </c>
      <c r="Q731" s="217" t="s">
        <v>3256</v>
      </c>
      <c r="R731" s="217" t="s">
        <v>655</v>
      </c>
      <c r="S731" s="30">
        <v>0</v>
      </c>
      <c r="T731" s="231">
        <v>1</v>
      </c>
      <c r="U731" s="231">
        <v>1</v>
      </c>
      <c r="V731" s="231">
        <v>1</v>
      </c>
      <c r="W731" s="231">
        <v>1</v>
      </c>
      <c r="X731" s="231">
        <v>1</v>
      </c>
      <c r="Y731" s="215">
        <v>2000000000</v>
      </c>
      <c r="Z731" s="225">
        <v>500000000</v>
      </c>
      <c r="AA731" s="225">
        <v>500000000</v>
      </c>
      <c r="AB731" s="225">
        <v>500000000</v>
      </c>
      <c r="AC731" s="225">
        <v>500000000</v>
      </c>
    </row>
    <row r="732" spans="9:29" ht="81" customHeight="1" x14ac:dyDescent="0.2">
      <c r="I732" s="30" t="s">
        <v>1338</v>
      </c>
      <c r="J732" s="216" t="s">
        <v>1339</v>
      </c>
      <c r="K732" s="212" t="s">
        <v>3345</v>
      </c>
      <c r="L732" s="20" t="s">
        <v>2446</v>
      </c>
      <c r="M732" s="230">
        <v>28.333333333333336</v>
      </c>
      <c r="N732" s="30" t="s">
        <v>1340</v>
      </c>
      <c r="O732" s="30" t="s">
        <v>1341</v>
      </c>
      <c r="P732" s="217" t="s">
        <v>1557</v>
      </c>
      <c r="Q732" s="217" t="s">
        <v>3255</v>
      </c>
      <c r="R732" s="217" t="s">
        <v>655</v>
      </c>
      <c r="S732" s="30">
        <v>0</v>
      </c>
      <c r="T732" s="231">
        <v>1</v>
      </c>
      <c r="U732" s="231">
        <v>0</v>
      </c>
      <c r="V732" s="231">
        <v>1</v>
      </c>
      <c r="W732" s="231">
        <v>1</v>
      </c>
      <c r="X732" s="231">
        <v>1</v>
      </c>
      <c r="Y732" s="215">
        <v>0</v>
      </c>
      <c r="Z732" s="225">
        <v>0</v>
      </c>
      <c r="AA732" s="225">
        <v>0</v>
      </c>
      <c r="AB732" s="225">
        <v>0</v>
      </c>
      <c r="AC732" s="225">
        <v>0</v>
      </c>
    </row>
    <row r="733" spans="9:29" ht="40.5" customHeight="1" x14ac:dyDescent="0.2">
      <c r="I733" s="30" t="s">
        <v>1342</v>
      </c>
      <c r="J733" s="216" t="s">
        <v>1343</v>
      </c>
      <c r="K733" s="212" t="s">
        <v>3345</v>
      </c>
      <c r="L733" s="20" t="s">
        <v>2446</v>
      </c>
      <c r="M733" s="230">
        <v>18.333333333333336</v>
      </c>
      <c r="N733" s="30" t="s">
        <v>1344</v>
      </c>
      <c r="O733" s="30" t="s">
        <v>1345</v>
      </c>
      <c r="P733" s="217" t="s">
        <v>1557</v>
      </c>
      <c r="Q733" s="217" t="s">
        <v>3255</v>
      </c>
      <c r="R733" s="217" t="s">
        <v>655</v>
      </c>
      <c r="S733" s="30">
        <v>2</v>
      </c>
      <c r="T733" s="231">
        <v>3</v>
      </c>
      <c r="U733" s="231">
        <v>0</v>
      </c>
      <c r="V733" s="231">
        <v>1</v>
      </c>
      <c r="W733" s="231">
        <v>2</v>
      </c>
      <c r="X733" s="231">
        <v>3</v>
      </c>
      <c r="Y733" s="215">
        <v>0</v>
      </c>
      <c r="Z733" s="225">
        <v>0</v>
      </c>
      <c r="AA733" s="225">
        <v>0</v>
      </c>
      <c r="AB733" s="225">
        <v>0</v>
      </c>
      <c r="AC733" s="225">
        <v>0</v>
      </c>
    </row>
    <row r="734" spans="9:29" ht="94.5" customHeight="1" x14ac:dyDescent="0.2">
      <c r="I734" s="30" t="s">
        <v>1346</v>
      </c>
      <c r="J734" s="216" t="s">
        <v>1347</v>
      </c>
      <c r="K734" s="212" t="s">
        <v>3345</v>
      </c>
      <c r="L734" s="20" t="s">
        <v>2446</v>
      </c>
      <c r="M734" s="230">
        <v>35</v>
      </c>
      <c r="N734" s="30" t="s">
        <v>1348</v>
      </c>
      <c r="O734" s="30" t="s">
        <v>1349</v>
      </c>
      <c r="P734" s="217" t="s">
        <v>1557</v>
      </c>
      <c r="Q734" s="217" t="s">
        <v>3256</v>
      </c>
      <c r="R734" s="217" t="s">
        <v>655</v>
      </c>
      <c r="S734" s="30">
        <v>0</v>
      </c>
      <c r="T734" s="231">
        <v>1</v>
      </c>
      <c r="U734" s="231">
        <v>0</v>
      </c>
      <c r="V734" s="231">
        <v>1</v>
      </c>
      <c r="W734" s="231">
        <v>1</v>
      </c>
      <c r="X734" s="231">
        <v>1</v>
      </c>
      <c r="Y734" s="215">
        <v>0</v>
      </c>
      <c r="Z734" s="225">
        <v>0</v>
      </c>
      <c r="AA734" s="225">
        <v>0</v>
      </c>
      <c r="AB734" s="225">
        <v>0</v>
      </c>
      <c r="AC734" s="225">
        <v>0</v>
      </c>
    </row>
    <row r="735" spans="9:29" ht="54" customHeight="1" x14ac:dyDescent="0.2">
      <c r="I735" s="30" t="s">
        <v>1350</v>
      </c>
      <c r="J735" s="30" t="s">
        <v>1351</v>
      </c>
      <c r="K735" s="212" t="s">
        <v>1996</v>
      </c>
      <c r="L735" s="20" t="s">
        <v>2446</v>
      </c>
      <c r="M735" s="230">
        <v>18.333333333333336</v>
      </c>
      <c r="N735" s="30" t="s">
        <v>1352</v>
      </c>
      <c r="O735" s="222" t="s">
        <v>1353</v>
      </c>
      <c r="P735" s="217" t="s">
        <v>1546</v>
      </c>
      <c r="Q735" s="217" t="s">
        <v>3255</v>
      </c>
      <c r="R735" s="217" t="s">
        <v>655</v>
      </c>
      <c r="S735" s="30">
        <v>0</v>
      </c>
      <c r="T735" s="231">
        <v>42</v>
      </c>
      <c r="U735" s="231">
        <v>0</v>
      </c>
      <c r="V735" s="231">
        <v>21</v>
      </c>
      <c r="W735" s="231">
        <v>42</v>
      </c>
      <c r="X735" s="231">
        <v>42</v>
      </c>
      <c r="Y735" s="215">
        <v>126000000</v>
      </c>
      <c r="Z735" s="225">
        <v>0</v>
      </c>
      <c r="AA735" s="225">
        <v>63000000</v>
      </c>
      <c r="AB735" s="225">
        <v>63000000</v>
      </c>
      <c r="AC735" s="225">
        <v>0</v>
      </c>
    </row>
    <row r="736" spans="9:29" ht="54" customHeight="1" x14ac:dyDescent="0.2">
      <c r="I736" s="30" t="s">
        <v>1354</v>
      </c>
      <c r="J736" s="30" t="s">
        <v>1355</v>
      </c>
      <c r="K736" s="212" t="s">
        <v>2846</v>
      </c>
      <c r="L736" s="20" t="s">
        <v>2447</v>
      </c>
      <c r="M736" s="230">
        <v>38.888888888888893</v>
      </c>
      <c r="N736" s="30" t="s">
        <v>1356</v>
      </c>
      <c r="O736" s="30" t="s">
        <v>1357</v>
      </c>
      <c r="P736" s="217" t="s">
        <v>1557</v>
      </c>
      <c r="Q736" s="217" t="s">
        <v>3255</v>
      </c>
      <c r="R736" s="217" t="s">
        <v>655</v>
      </c>
      <c r="S736" s="254">
        <v>0.74</v>
      </c>
      <c r="T736" s="231">
        <v>1</v>
      </c>
      <c r="U736" s="231">
        <v>74</v>
      </c>
      <c r="V736" s="231">
        <v>93</v>
      </c>
      <c r="W736" s="231">
        <v>95</v>
      </c>
      <c r="X736" s="231">
        <v>100</v>
      </c>
      <c r="Y736" s="215">
        <v>0</v>
      </c>
      <c r="Z736" s="225">
        <v>0</v>
      </c>
      <c r="AA736" s="225">
        <v>0</v>
      </c>
      <c r="AB736" s="225">
        <v>0</v>
      </c>
      <c r="AC736" s="225">
        <v>0</v>
      </c>
    </row>
    <row r="737" spans="9:29" ht="54" customHeight="1" x14ac:dyDescent="0.2">
      <c r="I737" s="30" t="s">
        <v>1358</v>
      </c>
      <c r="J737" s="216" t="s">
        <v>1359</v>
      </c>
      <c r="K737" s="212" t="s">
        <v>2846</v>
      </c>
      <c r="L737" s="20" t="s">
        <v>2447</v>
      </c>
      <c r="M737" s="230">
        <v>61.111111111111114</v>
      </c>
      <c r="N737" s="30" t="s">
        <v>1360</v>
      </c>
      <c r="O737" s="30" t="s">
        <v>1361</v>
      </c>
      <c r="P737" s="217" t="s">
        <v>1557</v>
      </c>
      <c r="Q737" s="217" t="s">
        <v>3255</v>
      </c>
      <c r="R737" s="217" t="s">
        <v>655</v>
      </c>
      <c r="S737" s="254">
        <v>0.52</v>
      </c>
      <c r="T737" s="231">
        <v>1</v>
      </c>
      <c r="U737" s="231">
        <v>52</v>
      </c>
      <c r="V737" s="231">
        <v>64</v>
      </c>
      <c r="W737" s="231">
        <v>81</v>
      </c>
      <c r="X737" s="231">
        <v>100</v>
      </c>
      <c r="Y737" s="215">
        <v>0</v>
      </c>
      <c r="Z737" s="225">
        <v>0</v>
      </c>
      <c r="AA737" s="225">
        <v>0</v>
      </c>
      <c r="AB737" s="225">
        <v>0</v>
      </c>
      <c r="AC737" s="225">
        <v>0</v>
      </c>
    </row>
    <row r="738" spans="9:29" ht="27" x14ac:dyDescent="0.2">
      <c r="I738" s="30" t="s">
        <v>1362</v>
      </c>
      <c r="J738" s="216" t="s">
        <v>1363</v>
      </c>
      <c r="K738" s="212" t="s">
        <v>2846</v>
      </c>
      <c r="L738" s="20" t="s">
        <v>2447</v>
      </c>
      <c r="M738" s="230">
        <v>44.44444444444445</v>
      </c>
      <c r="N738" s="30" t="s">
        <v>1364</v>
      </c>
      <c r="O738" s="30" t="s">
        <v>1365</v>
      </c>
      <c r="P738" s="217" t="s">
        <v>1550</v>
      </c>
      <c r="Q738" s="217" t="s">
        <v>3255</v>
      </c>
      <c r="R738" s="217" t="s">
        <v>655</v>
      </c>
      <c r="S738" s="30">
        <v>0</v>
      </c>
      <c r="T738" s="231">
        <v>200</v>
      </c>
      <c r="U738" s="231">
        <v>20</v>
      </c>
      <c r="V738" s="231">
        <v>100</v>
      </c>
      <c r="W738" s="231">
        <v>150</v>
      </c>
      <c r="X738" s="231">
        <v>200</v>
      </c>
      <c r="Y738" s="215">
        <v>0</v>
      </c>
      <c r="Z738" s="225">
        <v>0</v>
      </c>
      <c r="AA738" s="225">
        <v>0</v>
      </c>
      <c r="AB738" s="225">
        <v>0</v>
      </c>
      <c r="AC738" s="225">
        <v>0</v>
      </c>
    </row>
    <row r="739" spans="9:29" ht="94.5" customHeight="1" x14ac:dyDescent="0.2">
      <c r="I739" s="30" t="s">
        <v>1366</v>
      </c>
      <c r="J739" s="216" t="s">
        <v>1367</v>
      </c>
      <c r="K739" s="212" t="s">
        <v>2846</v>
      </c>
      <c r="L739" s="20" t="s">
        <v>2447</v>
      </c>
      <c r="M739" s="230">
        <v>55.555555555555564</v>
      </c>
      <c r="N739" s="30" t="s">
        <v>1368</v>
      </c>
      <c r="O739" s="30" t="s">
        <v>658</v>
      </c>
      <c r="P739" s="217" t="s">
        <v>1548</v>
      </c>
      <c r="Q739" s="217" t="s">
        <v>3255</v>
      </c>
      <c r="R739" s="217" t="s">
        <v>655</v>
      </c>
      <c r="S739" s="30">
        <v>0</v>
      </c>
      <c r="T739" s="231">
        <v>60</v>
      </c>
      <c r="U739" s="231">
        <v>0</v>
      </c>
      <c r="V739" s="231">
        <v>15</v>
      </c>
      <c r="W739" s="231">
        <v>35</v>
      </c>
      <c r="X739" s="231">
        <v>60</v>
      </c>
      <c r="Y739" s="215">
        <v>0</v>
      </c>
      <c r="Z739" s="225">
        <v>0</v>
      </c>
      <c r="AA739" s="225">
        <v>0</v>
      </c>
      <c r="AB739" s="225">
        <v>0</v>
      </c>
      <c r="AC739" s="225">
        <v>0</v>
      </c>
    </row>
    <row r="740" spans="9:29" ht="81" customHeight="1" x14ac:dyDescent="0.2">
      <c r="I740" s="30" t="s">
        <v>1369</v>
      </c>
      <c r="J740" s="216" t="s">
        <v>1370</v>
      </c>
      <c r="K740" s="212" t="s">
        <v>2846</v>
      </c>
      <c r="L740" s="20" t="s">
        <v>2447</v>
      </c>
      <c r="M740" s="230">
        <v>13.333333333333336</v>
      </c>
      <c r="N740" s="30" t="s">
        <v>3350</v>
      </c>
      <c r="O740" s="30" t="s">
        <v>1371</v>
      </c>
      <c r="P740" s="217" t="s">
        <v>1555</v>
      </c>
      <c r="Q740" s="217" t="s">
        <v>3255</v>
      </c>
      <c r="R740" s="217" t="s">
        <v>655</v>
      </c>
      <c r="S740" s="30">
        <v>0</v>
      </c>
      <c r="T740" s="231">
        <v>60</v>
      </c>
      <c r="U740" s="231">
        <v>5</v>
      </c>
      <c r="V740" s="231">
        <v>25</v>
      </c>
      <c r="W740" s="231">
        <v>45</v>
      </c>
      <c r="X740" s="231">
        <v>60</v>
      </c>
      <c r="Y740" s="215">
        <v>0</v>
      </c>
      <c r="Z740" s="225">
        <v>0</v>
      </c>
      <c r="AA740" s="225">
        <v>0</v>
      </c>
      <c r="AB740" s="225">
        <v>0</v>
      </c>
      <c r="AC740" s="225">
        <v>0</v>
      </c>
    </row>
    <row r="741" spans="9:29" ht="54" x14ac:dyDescent="0.2">
      <c r="I741" s="30" t="s">
        <v>1372</v>
      </c>
      <c r="J741" s="216" t="s">
        <v>1373</v>
      </c>
      <c r="K741" s="212" t="s">
        <v>2846</v>
      </c>
      <c r="L741" s="20" t="s">
        <v>2447</v>
      </c>
      <c r="M741" s="230">
        <v>25.555555555555557</v>
      </c>
      <c r="N741" s="30" t="s">
        <v>1374</v>
      </c>
      <c r="O741" s="30" t="s">
        <v>1375</v>
      </c>
      <c r="P741" s="217" t="s">
        <v>1557</v>
      </c>
      <c r="Q741" s="217" t="s">
        <v>3255</v>
      </c>
      <c r="R741" s="217" t="s">
        <v>655</v>
      </c>
      <c r="S741" s="30">
        <v>0</v>
      </c>
      <c r="T741" s="231">
        <v>1</v>
      </c>
      <c r="U741" s="231">
        <v>0</v>
      </c>
      <c r="V741" s="231">
        <v>1</v>
      </c>
      <c r="W741" s="231">
        <v>1</v>
      </c>
      <c r="X741" s="231">
        <v>1</v>
      </c>
      <c r="Y741" s="215">
        <v>0</v>
      </c>
      <c r="Z741" s="225">
        <v>0</v>
      </c>
      <c r="AA741" s="225">
        <v>0</v>
      </c>
      <c r="AB741" s="225">
        <v>0</v>
      </c>
      <c r="AC741" s="225">
        <v>0</v>
      </c>
    </row>
    <row r="742" spans="9:29" ht="67.5" customHeight="1" x14ac:dyDescent="0.2">
      <c r="I742" s="30" t="s">
        <v>1376</v>
      </c>
      <c r="J742" s="216" t="s">
        <v>1377</v>
      </c>
      <c r="K742" s="212" t="s">
        <v>2846</v>
      </c>
      <c r="L742" s="20" t="s">
        <v>2447</v>
      </c>
      <c r="M742" s="230">
        <v>22.222222222222225</v>
      </c>
      <c r="N742" s="30" t="s">
        <v>3351</v>
      </c>
      <c r="O742" s="30" t="s">
        <v>1378</v>
      </c>
      <c r="P742" s="217" t="s">
        <v>1557</v>
      </c>
      <c r="Q742" s="217" t="s">
        <v>3255</v>
      </c>
      <c r="R742" s="217" t="s">
        <v>655</v>
      </c>
      <c r="S742" s="30">
        <v>0</v>
      </c>
      <c r="T742" s="231">
        <v>1</v>
      </c>
      <c r="U742" s="231">
        <v>1</v>
      </c>
      <c r="V742" s="231">
        <v>1</v>
      </c>
      <c r="W742" s="231">
        <v>1</v>
      </c>
      <c r="X742" s="231">
        <v>1</v>
      </c>
      <c r="Y742" s="215">
        <v>0</v>
      </c>
      <c r="Z742" s="225">
        <v>0</v>
      </c>
      <c r="AA742" s="225">
        <v>0</v>
      </c>
      <c r="AB742" s="225">
        <v>0</v>
      </c>
      <c r="AC742" s="225">
        <v>0</v>
      </c>
    </row>
    <row r="743" spans="9:29" ht="67.5" customHeight="1" x14ac:dyDescent="0.2">
      <c r="I743" s="30" t="s">
        <v>1379</v>
      </c>
      <c r="J743" s="216" t="s">
        <v>1380</v>
      </c>
      <c r="K743" s="212" t="s">
        <v>2846</v>
      </c>
      <c r="L743" s="20" t="s">
        <v>2447</v>
      </c>
      <c r="M743" s="230">
        <v>14.444444444444448</v>
      </c>
      <c r="N743" s="30" t="s">
        <v>1381</v>
      </c>
      <c r="O743" s="30" t="s">
        <v>1382</v>
      </c>
      <c r="P743" s="217" t="s">
        <v>1550</v>
      </c>
      <c r="Q743" s="217" t="s">
        <v>3255</v>
      </c>
      <c r="R743" s="217" t="s">
        <v>655</v>
      </c>
      <c r="S743" s="30">
        <v>0</v>
      </c>
      <c r="T743" s="231">
        <v>1</v>
      </c>
      <c r="U743" s="231">
        <v>0</v>
      </c>
      <c r="V743" s="231">
        <v>0.5</v>
      </c>
      <c r="W743" s="231">
        <v>1</v>
      </c>
      <c r="X743" s="231">
        <v>1</v>
      </c>
      <c r="Y743" s="215">
        <v>0</v>
      </c>
      <c r="Z743" s="225">
        <v>0</v>
      </c>
      <c r="AA743" s="225">
        <v>0</v>
      </c>
      <c r="AB743" s="225">
        <v>0</v>
      </c>
      <c r="AC743" s="225">
        <v>0</v>
      </c>
    </row>
    <row r="744" spans="9:29" ht="81" customHeight="1" x14ac:dyDescent="0.2">
      <c r="I744" s="30" t="s">
        <v>1383</v>
      </c>
      <c r="J744" s="216" t="s">
        <v>1384</v>
      </c>
      <c r="K744" s="212" t="s">
        <v>2846</v>
      </c>
      <c r="L744" s="20" t="s">
        <v>2447</v>
      </c>
      <c r="M744" s="230">
        <v>24.444444444444446</v>
      </c>
      <c r="N744" s="30" t="s">
        <v>1385</v>
      </c>
      <c r="O744" s="30" t="s">
        <v>1386</v>
      </c>
      <c r="P744" s="217" t="s">
        <v>1557</v>
      </c>
      <c r="Q744" s="217" t="s">
        <v>3255</v>
      </c>
      <c r="R744" s="217" t="s">
        <v>655</v>
      </c>
      <c r="S744" s="30">
        <v>0</v>
      </c>
      <c r="T744" s="231">
        <v>1</v>
      </c>
      <c r="U744" s="231">
        <v>1</v>
      </c>
      <c r="V744" s="231">
        <v>1</v>
      </c>
      <c r="W744" s="231">
        <v>1</v>
      </c>
      <c r="X744" s="231">
        <v>1</v>
      </c>
      <c r="Y744" s="215">
        <v>161120048</v>
      </c>
      <c r="Z744" s="225">
        <v>161120048</v>
      </c>
      <c r="AA744" s="225"/>
      <c r="AB744" s="225">
        <v>0</v>
      </c>
      <c r="AC744" s="225">
        <v>0</v>
      </c>
    </row>
    <row r="745" spans="9:29" ht="67.5" customHeight="1" x14ac:dyDescent="0.2">
      <c r="I745" s="30" t="s">
        <v>1387</v>
      </c>
      <c r="J745" s="216" t="s">
        <v>1388</v>
      </c>
      <c r="K745" s="212" t="s">
        <v>2846</v>
      </c>
      <c r="L745" s="20" t="s">
        <v>2447</v>
      </c>
      <c r="M745" s="230">
        <v>23.333333333333336</v>
      </c>
      <c r="N745" s="30" t="s">
        <v>1389</v>
      </c>
      <c r="O745" s="30" t="s">
        <v>1390</v>
      </c>
      <c r="P745" s="217" t="s">
        <v>1557</v>
      </c>
      <c r="Q745" s="217" t="s">
        <v>3255</v>
      </c>
      <c r="R745" s="217" t="s">
        <v>655</v>
      </c>
      <c r="S745" s="30">
        <v>0</v>
      </c>
      <c r="T745" s="231">
        <v>35000</v>
      </c>
      <c r="U745" s="231">
        <v>5000</v>
      </c>
      <c r="V745" s="231">
        <v>15000</v>
      </c>
      <c r="W745" s="231">
        <v>25000</v>
      </c>
      <c r="X745" s="231">
        <v>35000</v>
      </c>
      <c r="Y745" s="215">
        <v>0</v>
      </c>
      <c r="Z745" s="225">
        <v>0</v>
      </c>
      <c r="AA745" s="225">
        <v>0</v>
      </c>
      <c r="AB745" s="225">
        <v>0</v>
      </c>
      <c r="AC745" s="225">
        <v>0</v>
      </c>
    </row>
    <row r="746" spans="9:29" ht="54" customHeight="1" x14ac:dyDescent="0.2">
      <c r="I746" s="30" t="s">
        <v>1391</v>
      </c>
      <c r="J746" s="216" t="s">
        <v>1392</v>
      </c>
      <c r="K746" s="212" t="s">
        <v>2846</v>
      </c>
      <c r="L746" s="20" t="s">
        <v>2447</v>
      </c>
      <c r="M746" s="230">
        <v>26.666666666666671</v>
      </c>
      <c r="N746" s="30" t="s">
        <v>1393</v>
      </c>
      <c r="O746" s="30" t="s">
        <v>1394</v>
      </c>
      <c r="P746" s="217" t="s">
        <v>1555</v>
      </c>
      <c r="Q746" s="217" t="s">
        <v>3255</v>
      </c>
      <c r="R746" s="217" t="s">
        <v>655</v>
      </c>
      <c r="S746" s="30">
        <v>0</v>
      </c>
      <c r="T746" s="231">
        <v>50</v>
      </c>
      <c r="U746" s="231">
        <v>1</v>
      </c>
      <c r="V746" s="231">
        <v>21</v>
      </c>
      <c r="W746" s="231">
        <v>41</v>
      </c>
      <c r="X746" s="231">
        <v>50</v>
      </c>
      <c r="Y746" s="215">
        <v>0</v>
      </c>
      <c r="Z746" s="225">
        <v>0</v>
      </c>
      <c r="AA746" s="225">
        <v>0</v>
      </c>
      <c r="AB746" s="225">
        <v>0</v>
      </c>
      <c r="AC746" s="225">
        <v>0</v>
      </c>
    </row>
    <row r="747" spans="9:29" ht="81" customHeight="1" x14ac:dyDescent="0.2">
      <c r="I747" s="30" t="s">
        <v>1395</v>
      </c>
      <c r="J747" s="216" t="s">
        <v>1396</v>
      </c>
      <c r="K747" s="212" t="s">
        <v>2846</v>
      </c>
      <c r="L747" s="20" t="s">
        <v>2447</v>
      </c>
      <c r="M747" s="230">
        <v>33.333333333333336</v>
      </c>
      <c r="N747" s="30" t="s">
        <v>1397</v>
      </c>
      <c r="O747" s="30" t="s">
        <v>1398</v>
      </c>
      <c r="P747" s="217" t="s">
        <v>1557</v>
      </c>
      <c r="Q747" s="217" t="s">
        <v>3255</v>
      </c>
      <c r="R747" s="217" t="s">
        <v>1558</v>
      </c>
      <c r="S747" s="30">
        <v>0</v>
      </c>
      <c r="T747" s="231">
        <v>1</v>
      </c>
      <c r="U747" s="231">
        <v>0</v>
      </c>
      <c r="V747" s="231">
        <v>1</v>
      </c>
      <c r="W747" s="231">
        <v>1</v>
      </c>
      <c r="X747" s="231">
        <v>1</v>
      </c>
      <c r="Y747" s="215">
        <v>0</v>
      </c>
      <c r="Z747" s="225">
        <v>0</v>
      </c>
      <c r="AA747" s="225">
        <v>0</v>
      </c>
      <c r="AB747" s="225">
        <v>0</v>
      </c>
      <c r="AC747" s="225">
        <v>0</v>
      </c>
    </row>
    <row r="748" spans="9:29" ht="54" customHeight="1" x14ac:dyDescent="0.2">
      <c r="I748" s="30" t="s">
        <v>1399</v>
      </c>
      <c r="J748" s="216" t="s">
        <v>1400</v>
      </c>
      <c r="K748" s="212" t="s">
        <v>2846</v>
      </c>
      <c r="L748" s="20" t="s">
        <v>2447</v>
      </c>
      <c r="M748" s="230">
        <v>16.666666666666668</v>
      </c>
      <c r="N748" s="30" t="s">
        <v>1401</v>
      </c>
      <c r="O748" s="222" t="s">
        <v>1402</v>
      </c>
      <c r="P748" s="217" t="s">
        <v>1559</v>
      </c>
      <c r="Q748" s="217" t="s">
        <v>3255</v>
      </c>
      <c r="R748" s="217" t="s">
        <v>655</v>
      </c>
      <c r="S748" s="30">
        <v>0</v>
      </c>
      <c r="T748" s="231">
        <v>1</v>
      </c>
      <c r="U748" s="231">
        <v>0</v>
      </c>
      <c r="V748" s="231">
        <v>0.5</v>
      </c>
      <c r="W748" s="231">
        <v>1</v>
      </c>
      <c r="X748" s="231">
        <v>1</v>
      </c>
      <c r="Y748" s="215">
        <v>0</v>
      </c>
      <c r="Z748" s="225">
        <v>0</v>
      </c>
      <c r="AA748" s="225">
        <v>0</v>
      </c>
      <c r="AB748" s="225">
        <v>0</v>
      </c>
      <c r="AC748" s="225">
        <v>0</v>
      </c>
    </row>
    <row r="749" spans="9:29" ht="81" customHeight="1" x14ac:dyDescent="0.2">
      <c r="I749" s="30" t="s">
        <v>1403</v>
      </c>
      <c r="J749" s="216" t="s">
        <v>1404</v>
      </c>
      <c r="K749" s="212" t="s">
        <v>2848</v>
      </c>
      <c r="L749" s="20" t="s">
        <v>2448</v>
      </c>
      <c r="M749" s="230">
        <v>66.666666666666686</v>
      </c>
      <c r="N749" s="30" t="s">
        <v>3352</v>
      </c>
      <c r="O749" s="30" t="s">
        <v>3353</v>
      </c>
      <c r="P749" s="217" t="s">
        <v>1560</v>
      </c>
      <c r="Q749" s="217" t="s">
        <v>3255</v>
      </c>
      <c r="R749" s="217" t="s">
        <v>655</v>
      </c>
      <c r="S749" s="30">
        <v>0</v>
      </c>
      <c r="T749" s="231">
        <v>50</v>
      </c>
      <c r="U749" s="231">
        <v>12.5</v>
      </c>
      <c r="V749" s="231">
        <v>25</v>
      </c>
      <c r="W749" s="231">
        <v>37.5</v>
      </c>
      <c r="X749" s="231">
        <v>50</v>
      </c>
      <c r="Y749" s="215">
        <v>11671732756</v>
      </c>
      <c r="Z749" s="225">
        <v>2785659810</v>
      </c>
      <c r="AA749" s="225">
        <v>2869229604</v>
      </c>
      <c r="AB749" s="225">
        <v>2961044952</v>
      </c>
      <c r="AC749" s="225">
        <v>3055798390</v>
      </c>
    </row>
    <row r="750" spans="9:29" ht="67.5" customHeight="1" x14ac:dyDescent="0.2">
      <c r="I750" s="30" t="s">
        <v>1405</v>
      </c>
      <c r="J750" s="30" t="s">
        <v>1406</v>
      </c>
      <c r="K750" s="212" t="s">
        <v>2848</v>
      </c>
      <c r="L750" s="20" t="s">
        <v>2448</v>
      </c>
      <c r="M750" s="230">
        <v>33.333333333333343</v>
      </c>
      <c r="N750" s="30" t="s">
        <v>3354</v>
      </c>
      <c r="O750" s="30" t="s">
        <v>3355</v>
      </c>
      <c r="P750" s="217" t="s">
        <v>1560</v>
      </c>
      <c r="Q750" s="217" t="s">
        <v>3255</v>
      </c>
      <c r="R750" s="217" t="s">
        <v>655</v>
      </c>
      <c r="S750" s="30">
        <v>0</v>
      </c>
      <c r="T750" s="231">
        <v>50</v>
      </c>
      <c r="U750" s="231">
        <v>0</v>
      </c>
      <c r="V750" s="231">
        <v>12.5</v>
      </c>
      <c r="W750" s="231">
        <v>32.5</v>
      </c>
      <c r="X750" s="231">
        <v>50</v>
      </c>
      <c r="Y750" s="215">
        <v>3830000000</v>
      </c>
      <c r="Z750" s="225">
        <v>0</v>
      </c>
      <c r="AA750" s="225">
        <v>1000000000</v>
      </c>
      <c r="AB750" s="225">
        <v>1030000000</v>
      </c>
      <c r="AC750" s="225">
        <v>1800000000</v>
      </c>
    </row>
    <row r="751" spans="9:29" ht="54" customHeight="1" x14ac:dyDescent="0.2">
      <c r="I751" s="30" t="s">
        <v>1407</v>
      </c>
      <c r="J751" s="30" t="s">
        <v>1408</v>
      </c>
      <c r="K751" s="212" t="s">
        <v>2880</v>
      </c>
      <c r="L751" s="20" t="s">
        <v>2449</v>
      </c>
      <c r="M751" s="230">
        <v>100</v>
      </c>
      <c r="N751" s="30" t="s">
        <v>3356</v>
      </c>
      <c r="O751" s="30" t="s">
        <v>3357</v>
      </c>
      <c r="P751" s="217" t="s">
        <v>1561</v>
      </c>
      <c r="Q751" s="217" t="s">
        <v>3255</v>
      </c>
      <c r="R751" s="217" t="s">
        <v>655</v>
      </c>
      <c r="S751" s="30">
        <v>0</v>
      </c>
      <c r="T751" s="231">
        <v>13</v>
      </c>
      <c r="U751" s="231">
        <v>1</v>
      </c>
      <c r="V751" s="231">
        <v>5</v>
      </c>
      <c r="W751" s="231">
        <v>9</v>
      </c>
      <c r="X751" s="231">
        <v>13</v>
      </c>
      <c r="Y751" s="215">
        <v>0</v>
      </c>
      <c r="Z751" s="225">
        <v>0</v>
      </c>
      <c r="AA751" s="225">
        <v>0</v>
      </c>
      <c r="AB751" s="225">
        <v>0</v>
      </c>
      <c r="AC751" s="225">
        <v>0</v>
      </c>
    </row>
    <row r="752" spans="9:29" ht="81" customHeight="1" x14ac:dyDescent="0.2">
      <c r="I752" s="30" t="s">
        <v>1409</v>
      </c>
      <c r="J752" s="30" t="s">
        <v>1410</v>
      </c>
      <c r="K752" s="212" t="s">
        <v>2880</v>
      </c>
      <c r="L752" s="20" t="s">
        <v>2450</v>
      </c>
      <c r="M752" s="230">
        <v>20.634920634920636</v>
      </c>
      <c r="N752" s="30" t="s">
        <v>3358</v>
      </c>
      <c r="O752" s="30" t="s">
        <v>3359</v>
      </c>
      <c r="P752" s="217" t="s">
        <v>1561</v>
      </c>
      <c r="Q752" s="217" t="s">
        <v>3256</v>
      </c>
      <c r="R752" s="217" t="s">
        <v>655</v>
      </c>
      <c r="S752" s="30">
        <v>160</v>
      </c>
      <c r="T752" s="231">
        <v>990</v>
      </c>
      <c r="U752" s="231">
        <v>990</v>
      </c>
      <c r="V752" s="231">
        <v>990</v>
      </c>
      <c r="W752" s="231">
        <v>990</v>
      </c>
      <c r="X752" s="231">
        <v>990</v>
      </c>
      <c r="Y752" s="215">
        <v>13860000000</v>
      </c>
      <c r="Z752" s="225">
        <v>3908955098</v>
      </c>
      <c r="AA752" s="225">
        <v>5951044902</v>
      </c>
      <c r="AB752" s="225">
        <v>2000000000</v>
      </c>
      <c r="AC752" s="225">
        <v>2000000000</v>
      </c>
    </row>
    <row r="753" spans="9:29" ht="81" customHeight="1" x14ac:dyDescent="0.2">
      <c r="I753" s="30" t="s">
        <v>1411</v>
      </c>
      <c r="J753" s="30" t="s">
        <v>1412</v>
      </c>
      <c r="K753" s="212" t="s">
        <v>2880</v>
      </c>
      <c r="L753" s="20" t="s">
        <v>2450</v>
      </c>
      <c r="M753" s="230">
        <v>17.460317460317459</v>
      </c>
      <c r="N753" s="30" t="s">
        <v>3360</v>
      </c>
      <c r="O753" s="30" t="s">
        <v>3361</v>
      </c>
      <c r="P753" s="217" t="s">
        <v>1561</v>
      </c>
      <c r="Q753" s="217" t="s">
        <v>3255</v>
      </c>
      <c r="R753" s="217" t="s">
        <v>655</v>
      </c>
      <c r="S753" s="30">
        <v>0</v>
      </c>
      <c r="T753" s="231">
        <v>47</v>
      </c>
      <c r="U753" s="231">
        <v>0.02</v>
      </c>
      <c r="V753" s="231">
        <v>43.85</v>
      </c>
      <c r="W753" s="231">
        <v>45.19</v>
      </c>
      <c r="X753" s="231">
        <v>47</v>
      </c>
      <c r="Y753" s="215">
        <v>61266592460</v>
      </c>
      <c r="Z753" s="225">
        <v>28000000</v>
      </c>
      <c r="AA753" s="225">
        <v>56979453411</v>
      </c>
      <c r="AB753" s="225">
        <v>1743648171</v>
      </c>
      <c r="AC753" s="225">
        <v>2515490878</v>
      </c>
    </row>
    <row r="754" spans="9:29" ht="81" customHeight="1" x14ac:dyDescent="0.2">
      <c r="I754" s="30" t="s">
        <v>1413</v>
      </c>
      <c r="J754" s="30" t="s">
        <v>1414</v>
      </c>
      <c r="K754" s="212" t="s">
        <v>2880</v>
      </c>
      <c r="L754" s="20" t="s">
        <v>2450</v>
      </c>
      <c r="M754" s="230">
        <v>9.5238095238095237</v>
      </c>
      <c r="N754" s="30" t="s">
        <v>3362</v>
      </c>
      <c r="O754" s="30" t="s">
        <v>3359</v>
      </c>
      <c r="P754" s="217" t="s">
        <v>1561</v>
      </c>
      <c r="Q754" s="217" t="s">
        <v>3255</v>
      </c>
      <c r="R754" s="217" t="s">
        <v>655</v>
      </c>
      <c r="S754" s="30">
        <v>0</v>
      </c>
      <c r="T754" s="231">
        <v>7</v>
      </c>
      <c r="U754" s="231">
        <v>0.38</v>
      </c>
      <c r="V754" s="231">
        <v>4.2300000000000004</v>
      </c>
      <c r="W754" s="231">
        <v>5</v>
      </c>
      <c r="X754" s="231">
        <v>7</v>
      </c>
      <c r="Y754" s="215">
        <v>9500000000</v>
      </c>
      <c r="Z754" s="225">
        <v>500000000</v>
      </c>
      <c r="AA754" s="225">
        <v>5000000000</v>
      </c>
      <c r="AB754" s="225">
        <v>1000000000</v>
      </c>
      <c r="AC754" s="225">
        <v>3000000000</v>
      </c>
    </row>
    <row r="755" spans="9:29" ht="81" customHeight="1" x14ac:dyDescent="0.2">
      <c r="I755" s="30" t="s">
        <v>1415</v>
      </c>
      <c r="J755" s="30" t="s">
        <v>1416</v>
      </c>
      <c r="K755" s="212" t="s">
        <v>2880</v>
      </c>
      <c r="L755" s="20" t="s">
        <v>2450</v>
      </c>
      <c r="M755" s="230">
        <v>11.111111111111112</v>
      </c>
      <c r="N755" s="30" t="s">
        <v>3363</v>
      </c>
      <c r="O755" s="30" t="s">
        <v>3359</v>
      </c>
      <c r="P755" s="217" t="s">
        <v>1561</v>
      </c>
      <c r="Q755" s="217" t="s">
        <v>3255</v>
      </c>
      <c r="R755" s="217" t="s">
        <v>655</v>
      </c>
      <c r="S755" s="30">
        <v>0</v>
      </c>
      <c r="T755" s="231">
        <v>1.5</v>
      </c>
      <c r="U755" s="231">
        <v>0</v>
      </c>
      <c r="V755" s="231">
        <v>0.28999999999999998</v>
      </c>
      <c r="W755" s="231">
        <v>0.56999999999999995</v>
      </c>
      <c r="X755" s="231">
        <v>1.5</v>
      </c>
      <c r="Y755" s="215">
        <v>5000000000</v>
      </c>
      <c r="Z755" s="225">
        <v>0</v>
      </c>
      <c r="AA755" s="225">
        <v>1000000000</v>
      </c>
      <c r="AB755" s="225">
        <v>1000000000</v>
      </c>
      <c r="AC755" s="225">
        <v>3000000000</v>
      </c>
    </row>
    <row r="756" spans="9:29" ht="81" customHeight="1" x14ac:dyDescent="0.2">
      <c r="I756" s="30" t="s">
        <v>1417</v>
      </c>
      <c r="J756" s="30" t="s">
        <v>1418</v>
      </c>
      <c r="K756" s="212" t="s">
        <v>2880</v>
      </c>
      <c r="L756" s="20" t="s">
        <v>2450</v>
      </c>
      <c r="M756" s="230">
        <v>19.047619047619051</v>
      </c>
      <c r="N756" s="30" t="s">
        <v>3364</v>
      </c>
      <c r="O756" s="30" t="s">
        <v>3365</v>
      </c>
      <c r="P756" s="217" t="s">
        <v>1561</v>
      </c>
      <c r="Q756" s="217" t="s">
        <v>3255</v>
      </c>
      <c r="R756" s="217" t="s">
        <v>655</v>
      </c>
      <c r="S756" s="30">
        <v>0</v>
      </c>
      <c r="T756" s="231">
        <v>34</v>
      </c>
      <c r="U756" s="231">
        <v>3</v>
      </c>
      <c r="V756" s="231">
        <v>21</v>
      </c>
      <c r="W756" s="231">
        <v>34</v>
      </c>
      <c r="X756" s="231">
        <v>34</v>
      </c>
      <c r="Y756" s="215">
        <v>10857377740</v>
      </c>
      <c r="Z756" s="225">
        <v>996981400</v>
      </c>
      <c r="AA756" s="225">
        <v>5923956280</v>
      </c>
      <c r="AB756" s="225">
        <v>3936440060</v>
      </c>
      <c r="AC756" s="225">
        <v>0</v>
      </c>
    </row>
    <row r="757" spans="9:29" ht="94.5" customHeight="1" x14ac:dyDescent="0.2">
      <c r="I757" s="30" t="s">
        <v>1419</v>
      </c>
      <c r="J757" s="30" t="s">
        <v>1420</v>
      </c>
      <c r="K757" s="212" t="s">
        <v>2880</v>
      </c>
      <c r="L757" s="20" t="s">
        <v>2450</v>
      </c>
      <c r="M757" s="230">
        <v>22.222222222222225</v>
      </c>
      <c r="N757" s="30" t="s">
        <v>3366</v>
      </c>
      <c r="O757" s="30" t="s">
        <v>3367</v>
      </c>
      <c r="P757" s="217" t="s">
        <v>1561</v>
      </c>
      <c r="Q757" s="217" t="s">
        <v>3255</v>
      </c>
      <c r="R757" s="217" t="s">
        <v>655</v>
      </c>
      <c r="S757" s="30">
        <v>0</v>
      </c>
      <c r="T757" s="231">
        <v>375</v>
      </c>
      <c r="U757" s="231">
        <v>25</v>
      </c>
      <c r="V757" s="231">
        <v>125</v>
      </c>
      <c r="W757" s="231">
        <v>275</v>
      </c>
      <c r="X757" s="231">
        <v>375</v>
      </c>
      <c r="Y757" s="215">
        <v>3750000000</v>
      </c>
      <c r="Z757" s="225">
        <v>250000000</v>
      </c>
      <c r="AA757" s="225">
        <v>1000000000</v>
      </c>
      <c r="AB757" s="225">
        <v>1500000000</v>
      </c>
      <c r="AC757" s="225">
        <v>1000000000</v>
      </c>
    </row>
    <row r="758" spans="9:29" ht="40.5" x14ac:dyDescent="0.2">
      <c r="I758" s="30" t="s">
        <v>1421</v>
      </c>
      <c r="J758" s="30" t="s">
        <v>1422</v>
      </c>
      <c r="K758" s="212" t="s">
        <v>2863</v>
      </c>
      <c r="L758" s="20" t="s">
        <v>2451</v>
      </c>
      <c r="M758" s="230">
        <v>24.444444444444446</v>
      </c>
      <c r="N758" s="30" t="s">
        <v>3076</v>
      </c>
      <c r="O758" s="30" t="s">
        <v>1260</v>
      </c>
      <c r="P758" s="217" t="s">
        <v>1547</v>
      </c>
      <c r="Q758" s="217" t="s">
        <v>3256</v>
      </c>
      <c r="R758" s="217" t="s">
        <v>655</v>
      </c>
      <c r="S758" s="30">
        <v>0</v>
      </c>
      <c r="T758" s="231">
        <v>4</v>
      </c>
      <c r="U758" s="231">
        <v>1</v>
      </c>
      <c r="V758" s="231">
        <v>2</v>
      </c>
      <c r="W758" s="231">
        <v>3</v>
      </c>
      <c r="X758" s="231">
        <v>4</v>
      </c>
      <c r="Y758" s="215">
        <v>115000000</v>
      </c>
      <c r="Z758" s="225">
        <v>14000000</v>
      </c>
      <c r="AA758" s="225">
        <v>32000000</v>
      </c>
      <c r="AB758" s="225">
        <v>32600000</v>
      </c>
      <c r="AC758" s="225">
        <v>36400000</v>
      </c>
    </row>
    <row r="759" spans="9:29" ht="40.5" customHeight="1" x14ac:dyDescent="0.2">
      <c r="I759" s="30" t="s">
        <v>1423</v>
      </c>
      <c r="J759" s="30" t="s">
        <v>1424</v>
      </c>
      <c r="K759" s="212" t="s">
        <v>2863</v>
      </c>
      <c r="L759" s="20" t="s">
        <v>2451</v>
      </c>
      <c r="M759" s="230">
        <v>28.888888888888893</v>
      </c>
      <c r="N759" s="30" t="s">
        <v>3368</v>
      </c>
      <c r="O759" s="30" t="s">
        <v>1426</v>
      </c>
      <c r="P759" s="217" t="s">
        <v>1547</v>
      </c>
      <c r="Q759" s="217" t="s">
        <v>3255</v>
      </c>
      <c r="R759" s="217" t="s">
        <v>655</v>
      </c>
      <c r="S759" s="30">
        <v>0</v>
      </c>
      <c r="T759" s="231">
        <v>100</v>
      </c>
      <c r="U759" s="231">
        <v>100</v>
      </c>
      <c r="V759" s="231">
        <v>100</v>
      </c>
      <c r="W759" s="231">
        <v>100</v>
      </c>
      <c r="X759" s="231">
        <v>100</v>
      </c>
      <c r="Y759" s="215">
        <v>115000000</v>
      </c>
      <c r="Z759" s="225">
        <v>14000000</v>
      </c>
      <c r="AA759" s="225">
        <v>32000000</v>
      </c>
      <c r="AB759" s="225">
        <v>32600000</v>
      </c>
      <c r="AC759" s="225">
        <v>36400000</v>
      </c>
    </row>
    <row r="760" spans="9:29" ht="27" customHeight="1" x14ac:dyDescent="0.2">
      <c r="I760" s="30" t="s">
        <v>1427</v>
      </c>
      <c r="J760" s="30" t="s">
        <v>1428</v>
      </c>
      <c r="K760" s="212" t="s">
        <v>2863</v>
      </c>
      <c r="L760" s="20" t="s">
        <v>2451</v>
      </c>
      <c r="M760" s="230">
        <v>22.222222222222225</v>
      </c>
      <c r="N760" s="30" t="s">
        <v>1429</v>
      </c>
      <c r="O760" s="222" t="s">
        <v>1430</v>
      </c>
      <c r="P760" s="217" t="s">
        <v>1547</v>
      </c>
      <c r="Q760" s="217" t="s">
        <v>3256</v>
      </c>
      <c r="R760" s="217" t="s">
        <v>655</v>
      </c>
      <c r="S760" s="30">
        <v>0</v>
      </c>
      <c r="T760" s="231">
        <v>4</v>
      </c>
      <c r="U760" s="231">
        <v>1</v>
      </c>
      <c r="V760" s="231">
        <v>1</v>
      </c>
      <c r="W760" s="231">
        <v>1</v>
      </c>
      <c r="X760" s="231">
        <v>1</v>
      </c>
      <c r="Y760" s="215">
        <v>115000000</v>
      </c>
      <c r="Z760" s="225">
        <v>14000000</v>
      </c>
      <c r="AA760" s="225">
        <v>32000000</v>
      </c>
      <c r="AB760" s="225">
        <v>32600000</v>
      </c>
      <c r="AC760" s="225">
        <v>36400000</v>
      </c>
    </row>
    <row r="761" spans="9:29" ht="40.5" x14ac:dyDescent="0.2">
      <c r="I761" s="30" t="s">
        <v>1431</v>
      </c>
      <c r="J761" s="30" t="s">
        <v>1432</v>
      </c>
      <c r="K761" s="212" t="s">
        <v>2863</v>
      </c>
      <c r="L761" s="20" t="s">
        <v>2451</v>
      </c>
      <c r="M761" s="230">
        <v>13.333333333333336</v>
      </c>
      <c r="N761" s="222" t="s">
        <v>1433</v>
      </c>
      <c r="O761" s="30" t="s">
        <v>1260</v>
      </c>
      <c r="P761" s="217" t="s">
        <v>1547</v>
      </c>
      <c r="Q761" s="217" t="s">
        <v>3256</v>
      </c>
      <c r="R761" s="217" t="s">
        <v>655</v>
      </c>
      <c r="S761" s="30">
        <v>0</v>
      </c>
      <c r="T761" s="231">
        <v>4</v>
      </c>
      <c r="U761" s="231">
        <v>1</v>
      </c>
      <c r="V761" s="231">
        <v>1</v>
      </c>
      <c r="W761" s="231">
        <v>1</v>
      </c>
      <c r="X761" s="231">
        <v>1</v>
      </c>
      <c r="Y761" s="215">
        <v>115000000</v>
      </c>
      <c r="Z761" s="225">
        <v>14000000</v>
      </c>
      <c r="AA761" s="225">
        <v>32000000</v>
      </c>
      <c r="AB761" s="225">
        <v>32600000</v>
      </c>
      <c r="AC761" s="225">
        <v>36400000</v>
      </c>
    </row>
    <row r="762" spans="9:29" ht="40.5" customHeight="1" x14ac:dyDescent="0.2">
      <c r="I762" s="30" t="s">
        <v>1434</v>
      </c>
      <c r="J762" s="30" t="s">
        <v>1435</v>
      </c>
      <c r="K762" s="212" t="s">
        <v>2863</v>
      </c>
      <c r="L762" s="20" t="s">
        <v>2451</v>
      </c>
      <c r="M762" s="230">
        <v>11.111111111111112</v>
      </c>
      <c r="N762" s="30" t="s">
        <v>1425</v>
      </c>
      <c r="O762" s="30" t="s">
        <v>1436</v>
      </c>
      <c r="P762" s="217" t="s">
        <v>1547</v>
      </c>
      <c r="Q762" s="217" t="s">
        <v>3256</v>
      </c>
      <c r="R762" s="217" t="s">
        <v>655</v>
      </c>
      <c r="S762" s="30">
        <v>0</v>
      </c>
      <c r="T762" s="231">
        <v>100</v>
      </c>
      <c r="U762" s="231">
        <v>100</v>
      </c>
      <c r="V762" s="231">
        <v>100</v>
      </c>
      <c r="W762" s="231">
        <v>100</v>
      </c>
      <c r="X762" s="231">
        <v>1</v>
      </c>
      <c r="Y762" s="215">
        <v>115000000</v>
      </c>
      <c r="Z762" s="225">
        <v>14000000</v>
      </c>
      <c r="AA762" s="225">
        <v>32000000</v>
      </c>
      <c r="AB762" s="225">
        <v>32600000</v>
      </c>
      <c r="AC762" s="225">
        <v>36400000</v>
      </c>
    </row>
    <row r="763" spans="9:29" ht="135" customHeight="1" x14ac:dyDescent="0.2">
      <c r="I763" s="30" t="s">
        <v>1437</v>
      </c>
      <c r="J763" s="30" t="s">
        <v>1438</v>
      </c>
      <c r="K763" s="212" t="s">
        <v>2850</v>
      </c>
      <c r="L763" s="20" t="s">
        <v>2452</v>
      </c>
      <c r="M763" s="230">
        <v>15.555555555555557</v>
      </c>
      <c r="N763" s="30" t="s">
        <v>3369</v>
      </c>
      <c r="O763" s="222" t="s">
        <v>1439</v>
      </c>
      <c r="P763" s="217" t="s">
        <v>1562</v>
      </c>
      <c r="Q763" s="217" t="s">
        <v>3255</v>
      </c>
      <c r="R763" s="217" t="s">
        <v>655</v>
      </c>
      <c r="S763" s="30">
        <v>0</v>
      </c>
      <c r="T763" s="231">
        <v>8</v>
      </c>
      <c r="U763" s="231">
        <v>2</v>
      </c>
      <c r="V763" s="231">
        <v>4</v>
      </c>
      <c r="W763" s="231">
        <v>6</v>
      </c>
      <c r="X763" s="231">
        <v>8</v>
      </c>
      <c r="Y763" s="215">
        <v>175000000</v>
      </c>
      <c r="Z763" s="225">
        <v>40000000</v>
      </c>
      <c r="AA763" s="225">
        <v>40000000</v>
      </c>
      <c r="AB763" s="225">
        <v>45000000</v>
      </c>
      <c r="AC763" s="225">
        <v>50000000</v>
      </c>
    </row>
    <row r="764" spans="9:29" ht="108" customHeight="1" x14ac:dyDescent="0.2">
      <c r="I764" s="30" t="s">
        <v>1440</v>
      </c>
      <c r="J764" s="30" t="s">
        <v>1441</v>
      </c>
      <c r="K764" s="212" t="s">
        <v>2850</v>
      </c>
      <c r="L764" s="20" t="s">
        <v>2452</v>
      </c>
      <c r="M764" s="230">
        <v>17.777777777777782</v>
      </c>
      <c r="N764" s="30" t="s">
        <v>3370</v>
      </c>
      <c r="O764" s="30" t="s">
        <v>1442</v>
      </c>
      <c r="P764" s="217" t="s">
        <v>1562</v>
      </c>
      <c r="Q764" s="217" t="s">
        <v>3255</v>
      </c>
      <c r="R764" s="217" t="s">
        <v>655</v>
      </c>
      <c r="S764" s="30">
        <v>0</v>
      </c>
      <c r="T764" s="231">
        <v>42</v>
      </c>
      <c r="U764" s="231">
        <v>10</v>
      </c>
      <c r="V764" s="231">
        <v>20</v>
      </c>
      <c r="W764" s="231">
        <v>30</v>
      </c>
      <c r="X764" s="231">
        <v>42</v>
      </c>
      <c r="Y764" s="215">
        <v>40000000</v>
      </c>
      <c r="Z764" s="225">
        <v>10000000</v>
      </c>
      <c r="AA764" s="225">
        <v>10000000</v>
      </c>
      <c r="AB764" s="225">
        <v>10000000</v>
      </c>
      <c r="AC764" s="225">
        <v>10000000</v>
      </c>
    </row>
    <row r="765" spans="9:29" ht="94.5" customHeight="1" x14ac:dyDescent="0.2">
      <c r="I765" s="30" t="s">
        <v>1443</v>
      </c>
      <c r="J765" s="30" t="s">
        <v>1444</v>
      </c>
      <c r="K765" s="212" t="s">
        <v>1992</v>
      </c>
      <c r="L765" s="20" t="s">
        <v>2453</v>
      </c>
      <c r="M765" s="230">
        <v>28.888888888888893</v>
      </c>
      <c r="N765" s="30" t="s">
        <v>3371</v>
      </c>
      <c r="O765" s="30" t="s">
        <v>1445</v>
      </c>
      <c r="P765" s="217" t="s">
        <v>1547</v>
      </c>
      <c r="Q765" s="217" t="s">
        <v>3255</v>
      </c>
      <c r="R765" s="217" t="s">
        <v>1553</v>
      </c>
      <c r="S765" s="30">
        <v>0</v>
      </c>
      <c r="T765" s="231">
        <v>1</v>
      </c>
      <c r="U765" s="231">
        <v>0</v>
      </c>
      <c r="V765" s="231">
        <v>0</v>
      </c>
      <c r="W765" s="231">
        <v>1</v>
      </c>
      <c r="X765" s="231">
        <v>1</v>
      </c>
      <c r="Y765" s="215">
        <v>50000000</v>
      </c>
      <c r="Z765" s="225">
        <v>0</v>
      </c>
      <c r="AA765" s="225">
        <v>0</v>
      </c>
      <c r="AB765" s="225">
        <v>25000000</v>
      </c>
      <c r="AC765" s="225">
        <v>25000000</v>
      </c>
    </row>
    <row r="766" spans="9:29" ht="40.5" customHeight="1" x14ac:dyDescent="0.2">
      <c r="I766" s="30" t="s">
        <v>1446</v>
      </c>
      <c r="J766" s="30" t="s">
        <v>1447</v>
      </c>
      <c r="K766" s="212" t="s">
        <v>1992</v>
      </c>
      <c r="L766" s="20" t="s">
        <v>2453</v>
      </c>
      <c r="M766" s="230">
        <v>15.555555555555557</v>
      </c>
      <c r="N766" s="30" t="s">
        <v>3372</v>
      </c>
      <c r="O766" s="30" t="s">
        <v>1448</v>
      </c>
      <c r="P766" s="217" t="s">
        <v>1547</v>
      </c>
      <c r="Q766" s="217" t="s">
        <v>3255</v>
      </c>
      <c r="R766" s="217" t="s">
        <v>1553</v>
      </c>
      <c r="S766" s="30">
        <v>0</v>
      </c>
      <c r="T766" s="231">
        <v>2</v>
      </c>
      <c r="U766" s="231">
        <v>0</v>
      </c>
      <c r="V766" s="231">
        <v>0</v>
      </c>
      <c r="W766" s="231">
        <v>1</v>
      </c>
      <c r="X766" s="231">
        <v>2</v>
      </c>
      <c r="Y766" s="215">
        <v>50000000</v>
      </c>
      <c r="Z766" s="225">
        <v>0</v>
      </c>
      <c r="AA766" s="225">
        <v>0</v>
      </c>
      <c r="AB766" s="225">
        <v>25000000</v>
      </c>
      <c r="AC766" s="225">
        <v>25000000</v>
      </c>
    </row>
    <row r="767" spans="9:29" ht="94.5" customHeight="1" x14ac:dyDescent="0.2">
      <c r="I767" s="30" t="s">
        <v>1449</v>
      </c>
      <c r="J767" s="30" t="s">
        <v>1450</v>
      </c>
      <c r="K767" s="212" t="s">
        <v>1992</v>
      </c>
      <c r="L767" s="20" t="s">
        <v>2453</v>
      </c>
      <c r="M767" s="230">
        <v>22.222222222222225</v>
      </c>
      <c r="N767" s="30" t="s">
        <v>3373</v>
      </c>
      <c r="O767" s="30" t="s">
        <v>3374</v>
      </c>
      <c r="P767" s="217" t="s">
        <v>1547</v>
      </c>
      <c r="Q767" s="217" t="s">
        <v>3255</v>
      </c>
      <c r="R767" s="217" t="s">
        <v>1563</v>
      </c>
      <c r="S767" s="30">
        <v>0</v>
      </c>
      <c r="T767" s="231">
        <v>1</v>
      </c>
      <c r="U767" s="231">
        <v>0</v>
      </c>
      <c r="V767" s="231">
        <v>1</v>
      </c>
      <c r="W767" s="231">
        <v>1</v>
      </c>
      <c r="X767" s="231">
        <v>1</v>
      </c>
      <c r="Y767" s="215">
        <v>20000000</v>
      </c>
      <c r="Z767" s="225">
        <v>0</v>
      </c>
      <c r="AA767" s="225">
        <v>20000000</v>
      </c>
      <c r="AB767" s="225">
        <v>0</v>
      </c>
      <c r="AC767" s="225">
        <v>0</v>
      </c>
    </row>
    <row r="768" spans="9:29" ht="67.5" customHeight="1" x14ac:dyDescent="0.2">
      <c r="I768" s="30" t="s">
        <v>1451</v>
      </c>
      <c r="J768" s="30" t="s">
        <v>1452</v>
      </c>
      <c r="K768" s="212" t="s">
        <v>1996</v>
      </c>
      <c r="L768" s="20" t="s">
        <v>2454</v>
      </c>
      <c r="M768" s="230">
        <v>26.666666666666671</v>
      </c>
      <c r="N768" s="30" t="s">
        <v>1453</v>
      </c>
      <c r="O768" s="30" t="s">
        <v>1454</v>
      </c>
      <c r="P768" s="217" t="s">
        <v>1546</v>
      </c>
      <c r="Q768" s="217" t="s">
        <v>3255</v>
      </c>
      <c r="R768" s="217" t="s">
        <v>655</v>
      </c>
      <c r="S768" s="30">
        <v>16</v>
      </c>
      <c r="T768" s="231">
        <v>10</v>
      </c>
      <c r="U768" s="231">
        <v>4</v>
      </c>
      <c r="V768" s="231">
        <v>6</v>
      </c>
      <c r="W768" s="231">
        <v>8</v>
      </c>
      <c r="X768" s="231">
        <v>10</v>
      </c>
      <c r="Y768" s="215">
        <v>1140883881.3510013</v>
      </c>
      <c r="Z768" s="225">
        <v>588436364</v>
      </c>
      <c r="AA768" s="225">
        <v>162706117.78083351</v>
      </c>
      <c r="AB768" s="225">
        <v>185414656.10298124</v>
      </c>
      <c r="AC768" s="225">
        <v>204326743.46718669</v>
      </c>
    </row>
    <row r="769" spans="9:29" ht="135" customHeight="1" x14ac:dyDescent="0.2">
      <c r="I769" s="30" t="s">
        <v>1455</v>
      </c>
      <c r="J769" s="30" t="s">
        <v>1456</v>
      </c>
      <c r="K769" s="212" t="s">
        <v>1996</v>
      </c>
      <c r="L769" s="20" t="s">
        <v>2454</v>
      </c>
      <c r="M769" s="230">
        <v>33.333333333333343</v>
      </c>
      <c r="N769" s="30" t="s">
        <v>1457</v>
      </c>
      <c r="O769" s="30" t="s">
        <v>1458</v>
      </c>
      <c r="P769" s="217" t="s">
        <v>1546</v>
      </c>
      <c r="Q769" s="217" t="s">
        <v>3255</v>
      </c>
      <c r="R769" s="217" t="s">
        <v>655</v>
      </c>
      <c r="S769" s="30">
        <v>0</v>
      </c>
      <c r="T769" s="231">
        <v>84</v>
      </c>
      <c r="U769" s="231">
        <v>0</v>
      </c>
      <c r="V769" s="231">
        <v>28</v>
      </c>
      <c r="W769" s="231">
        <v>56</v>
      </c>
      <c r="X769" s="231">
        <v>84</v>
      </c>
      <c r="Y769" s="215">
        <v>545805086.83415902</v>
      </c>
      <c r="Z769" s="225">
        <v>0</v>
      </c>
      <c r="AA769" s="225">
        <v>182230851.91453353</v>
      </c>
      <c r="AB769" s="225">
        <v>179021047.27184394</v>
      </c>
      <c r="AC769" s="225">
        <v>184553187.64778152</v>
      </c>
    </row>
    <row r="770" spans="9:29" ht="54" customHeight="1" x14ac:dyDescent="0.2">
      <c r="I770" s="30" t="s">
        <v>1459</v>
      </c>
      <c r="J770" s="30" t="s">
        <v>1460</v>
      </c>
      <c r="K770" s="212" t="s">
        <v>1996</v>
      </c>
      <c r="L770" s="20" t="s">
        <v>2454</v>
      </c>
      <c r="M770" s="230">
        <v>20</v>
      </c>
      <c r="N770" s="30" t="s">
        <v>3375</v>
      </c>
      <c r="O770" s="30" t="s">
        <v>3376</v>
      </c>
      <c r="P770" s="217" t="s">
        <v>1546</v>
      </c>
      <c r="Q770" s="217" t="s">
        <v>3255</v>
      </c>
      <c r="R770" s="217" t="s">
        <v>655</v>
      </c>
      <c r="S770" s="30">
        <v>0</v>
      </c>
      <c r="T770" s="231">
        <v>14</v>
      </c>
      <c r="U770" s="231">
        <v>0</v>
      </c>
      <c r="V770" s="231">
        <v>5</v>
      </c>
      <c r="W770" s="231">
        <v>10</v>
      </c>
      <c r="X770" s="231">
        <v>14</v>
      </c>
      <c r="Y770" s="215">
        <v>354872733.4770115</v>
      </c>
      <c r="Z770" s="225">
        <v>0</v>
      </c>
      <c r="AA770" s="225">
        <v>130164894.2246668</v>
      </c>
      <c r="AB770" s="225">
        <v>127872176.62274566</v>
      </c>
      <c r="AC770" s="225">
        <v>96835662.629599035</v>
      </c>
    </row>
    <row r="771" spans="9:29" ht="81" customHeight="1" x14ac:dyDescent="0.2">
      <c r="I771" s="30" t="s">
        <v>1461</v>
      </c>
      <c r="J771" s="30" t="s">
        <v>1462</v>
      </c>
      <c r="K771" s="212" t="s">
        <v>1996</v>
      </c>
      <c r="L771" s="20" t="s">
        <v>2454</v>
      </c>
      <c r="M771" s="230">
        <v>13.333333333333336</v>
      </c>
      <c r="N771" s="30" t="s">
        <v>1463</v>
      </c>
      <c r="O771" s="30" t="s">
        <v>1464</v>
      </c>
      <c r="P771" s="217" t="s">
        <v>1546</v>
      </c>
      <c r="Q771" s="217" t="s">
        <v>3256</v>
      </c>
      <c r="R771" s="217" t="s">
        <v>655</v>
      </c>
      <c r="S771" s="30">
        <v>5</v>
      </c>
      <c r="T771" s="231">
        <v>5</v>
      </c>
      <c r="U771" s="231">
        <v>0</v>
      </c>
      <c r="V771" s="231">
        <v>2</v>
      </c>
      <c r="W771" s="231">
        <v>4</v>
      </c>
      <c r="X771" s="231">
        <v>5</v>
      </c>
      <c r="Y771" s="215">
        <v>462582798.33782804</v>
      </c>
      <c r="Z771" s="225">
        <v>0</v>
      </c>
      <c r="AA771" s="225">
        <v>140187591.07996616</v>
      </c>
      <c r="AB771" s="225">
        <v>181490259.00242916</v>
      </c>
      <c r="AC771" s="225">
        <v>140904948.25543272</v>
      </c>
    </row>
    <row r="772" spans="9:29" ht="40.5" customHeight="1" x14ac:dyDescent="0.2">
      <c r="I772" s="30" t="s">
        <v>1465</v>
      </c>
      <c r="J772" s="30" t="s">
        <v>1466</v>
      </c>
      <c r="K772" s="212" t="s">
        <v>1994</v>
      </c>
      <c r="L772" s="20" t="s">
        <v>2454</v>
      </c>
      <c r="M772" s="230">
        <v>6.6666666666666679</v>
      </c>
      <c r="N772" s="30" t="s">
        <v>1467</v>
      </c>
      <c r="O772" s="222" t="s">
        <v>1468</v>
      </c>
      <c r="P772" s="217" t="s">
        <v>1564</v>
      </c>
      <c r="Q772" s="217" t="s">
        <v>3255</v>
      </c>
      <c r="R772" s="217" t="s">
        <v>655</v>
      </c>
      <c r="S772" s="30">
        <v>0</v>
      </c>
      <c r="T772" s="231">
        <v>1</v>
      </c>
      <c r="U772" s="231">
        <v>0</v>
      </c>
      <c r="V772" s="231">
        <v>0.05</v>
      </c>
      <c r="W772" s="231">
        <v>0.5</v>
      </c>
      <c r="X772" s="231">
        <v>1</v>
      </c>
      <c r="Y772" s="215">
        <v>70000000</v>
      </c>
      <c r="Z772" s="225">
        <v>0</v>
      </c>
      <c r="AA772" s="225">
        <v>35000000</v>
      </c>
      <c r="AB772" s="225">
        <v>35000000</v>
      </c>
      <c r="AC772" s="225">
        <v>0</v>
      </c>
    </row>
    <row r="773" spans="9:29" ht="67.5" customHeight="1" x14ac:dyDescent="0.2">
      <c r="I773" s="30" t="s">
        <v>1469</v>
      </c>
      <c r="J773" s="30" t="s">
        <v>1470</v>
      </c>
      <c r="K773" s="212" t="s">
        <v>1996</v>
      </c>
      <c r="L773" s="20" t="s">
        <v>2454</v>
      </c>
      <c r="M773" s="230">
        <v>66.666666666666686</v>
      </c>
      <c r="N773" s="30" t="s">
        <v>3377</v>
      </c>
      <c r="O773" s="30" t="s">
        <v>1471</v>
      </c>
      <c r="P773" s="217" t="s">
        <v>1564</v>
      </c>
      <c r="Q773" s="217" t="s">
        <v>3255</v>
      </c>
      <c r="R773" s="217" t="s">
        <v>1565</v>
      </c>
      <c r="S773" s="30">
        <v>1</v>
      </c>
      <c r="T773" s="231">
        <v>32</v>
      </c>
      <c r="U773" s="231">
        <v>5</v>
      </c>
      <c r="V773" s="231">
        <v>16</v>
      </c>
      <c r="W773" s="231">
        <v>24</v>
      </c>
      <c r="X773" s="231">
        <v>32</v>
      </c>
      <c r="Y773" s="215">
        <v>490000000</v>
      </c>
      <c r="Z773" s="225">
        <v>90000000</v>
      </c>
      <c r="AA773" s="225">
        <v>130000000</v>
      </c>
      <c r="AB773" s="225">
        <v>130000000</v>
      </c>
      <c r="AC773" s="225">
        <v>140000000</v>
      </c>
    </row>
    <row r="774" spans="9:29" ht="40.5" x14ac:dyDescent="0.2">
      <c r="I774" s="30" t="s">
        <v>1472</v>
      </c>
      <c r="J774" s="216" t="s">
        <v>1473</v>
      </c>
      <c r="K774" s="212" t="s">
        <v>1996</v>
      </c>
      <c r="L774" s="20" t="s">
        <v>2454</v>
      </c>
      <c r="M774" s="230">
        <v>33.333333333333343</v>
      </c>
      <c r="N774" s="30" t="s">
        <v>3378</v>
      </c>
      <c r="O774" s="30" t="s">
        <v>1474</v>
      </c>
      <c r="P774" s="217" t="s">
        <v>1564</v>
      </c>
      <c r="Q774" s="217" t="s">
        <v>3255</v>
      </c>
      <c r="R774" s="217" t="s">
        <v>655</v>
      </c>
      <c r="S774" s="30">
        <v>0</v>
      </c>
      <c r="T774" s="231">
        <v>40</v>
      </c>
      <c r="U774" s="231">
        <v>10</v>
      </c>
      <c r="V774" s="231">
        <v>20</v>
      </c>
      <c r="W774" s="231">
        <v>30</v>
      </c>
      <c r="X774" s="231">
        <v>40</v>
      </c>
      <c r="Y774" s="215">
        <v>15000000</v>
      </c>
      <c r="Z774" s="225">
        <v>0</v>
      </c>
      <c r="AA774" s="225">
        <v>5000000</v>
      </c>
      <c r="AB774" s="225">
        <v>5000000</v>
      </c>
      <c r="AC774" s="225">
        <v>5000000</v>
      </c>
    </row>
    <row r="775" spans="9:29" ht="121.5" customHeight="1" x14ac:dyDescent="0.2">
      <c r="I775" s="30" t="s">
        <v>1475</v>
      </c>
      <c r="J775" s="216" t="s">
        <v>2316</v>
      </c>
      <c r="K775" s="212" t="s">
        <v>1996</v>
      </c>
      <c r="L775" s="20" t="s">
        <v>2454</v>
      </c>
      <c r="M775" s="230">
        <v>66.666666666666686</v>
      </c>
      <c r="N775" s="30" t="s">
        <v>3379</v>
      </c>
      <c r="O775" s="30" t="s">
        <v>2317</v>
      </c>
      <c r="P775" s="217" t="s">
        <v>1564</v>
      </c>
      <c r="Q775" s="217" t="s">
        <v>3255</v>
      </c>
      <c r="R775" s="217" t="s">
        <v>655</v>
      </c>
      <c r="S775" s="30">
        <v>0</v>
      </c>
      <c r="T775" s="231">
        <v>42</v>
      </c>
      <c r="U775" s="231">
        <v>0</v>
      </c>
      <c r="V775" s="231">
        <v>14</v>
      </c>
      <c r="W775" s="231">
        <v>28</v>
      </c>
      <c r="X775" s="231">
        <v>42</v>
      </c>
      <c r="Y775" s="215">
        <v>294519930</v>
      </c>
      <c r="Z775" s="225">
        <v>0</v>
      </c>
      <c r="AA775" s="225">
        <v>78700000</v>
      </c>
      <c r="AB775" s="225">
        <v>102931000</v>
      </c>
      <c r="AC775" s="225">
        <v>112888930</v>
      </c>
    </row>
    <row r="776" spans="9:29" ht="108" customHeight="1" x14ac:dyDescent="0.2">
      <c r="I776" s="30" t="s">
        <v>2318</v>
      </c>
      <c r="J776" s="216" t="s">
        <v>2319</v>
      </c>
      <c r="K776" s="212" t="s">
        <v>1996</v>
      </c>
      <c r="L776" s="20" t="s">
        <v>2454</v>
      </c>
      <c r="M776" s="230">
        <v>33.333333333333343</v>
      </c>
      <c r="N776" s="30" t="s">
        <v>3380</v>
      </c>
      <c r="O776" s="30" t="s">
        <v>2320</v>
      </c>
      <c r="P776" s="217" t="s">
        <v>1564</v>
      </c>
      <c r="Q776" s="217" t="s">
        <v>3256</v>
      </c>
      <c r="R776" s="217" t="s">
        <v>655</v>
      </c>
      <c r="S776" s="30">
        <v>0</v>
      </c>
      <c r="T776" s="231">
        <v>150000000</v>
      </c>
      <c r="U776" s="231">
        <v>150000000</v>
      </c>
      <c r="V776" s="231">
        <v>150000000</v>
      </c>
      <c r="W776" s="231">
        <v>150000000</v>
      </c>
      <c r="X776" s="231">
        <v>150000000</v>
      </c>
      <c r="Y776" s="215">
        <v>600000000</v>
      </c>
      <c r="Z776" s="225">
        <v>150000000</v>
      </c>
      <c r="AA776" s="225">
        <v>150000000</v>
      </c>
      <c r="AB776" s="225">
        <v>150000000</v>
      </c>
      <c r="AC776" s="225">
        <v>150000000</v>
      </c>
    </row>
    <row r="777" spans="9:29" ht="94.5" customHeight="1" x14ac:dyDescent="0.2">
      <c r="I777" s="30" t="s">
        <v>2321</v>
      </c>
      <c r="J777" s="216" t="s">
        <v>2322</v>
      </c>
      <c r="K777" s="212" t="s">
        <v>1996</v>
      </c>
      <c r="L777" s="20" t="s">
        <v>2454</v>
      </c>
      <c r="M777" s="230">
        <v>10</v>
      </c>
      <c r="N777" s="30" t="s">
        <v>3381</v>
      </c>
      <c r="O777" s="30" t="s">
        <v>3382</v>
      </c>
      <c r="P777" s="217" t="s">
        <v>1564</v>
      </c>
      <c r="Q777" s="217" t="s">
        <v>3256</v>
      </c>
      <c r="R777" s="217" t="s">
        <v>655</v>
      </c>
      <c r="S777" s="30">
        <v>0</v>
      </c>
      <c r="T777" s="231">
        <v>150000000</v>
      </c>
      <c r="U777" s="231">
        <v>150000000</v>
      </c>
      <c r="V777" s="231">
        <v>150000000</v>
      </c>
      <c r="W777" s="231">
        <v>150000000</v>
      </c>
      <c r="X777" s="231">
        <v>150000000</v>
      </c>
      <c r="Y777" s="215">
        <v>150000000</v>
      </c>
      <c r="Z777" s="225">
        <v>0</v>
      </c>
      <c r="AA777" s="225">
        <v>50000000</v>
      </c>
      <c r="AB777" s="225">
        <v>50000000</v>
      </c>
      <c r="AC777" s="225">
        <v>50000000</v>
      </c>
    </row>
    <row r="778" spans="9:29" ht="108" customHeight="1" x14ac:dyDescent="0.2">
      <c r="I778" s="30" t="s">
        <v>2323</v>
      </c>
      <c r="J778" s="216" t="s">
        <v>2324</v>
      </c>
      <c r="K778" s="212" t="s">
        <v>1996</v>
      </c>
      <c r="L778" s="20" t="s">
        <v>2454</v>
      </c>
      <c r="M778" s="230">
        <v>26.666666666666671</v>
      </c>
      <c r="N778" s="30" t="s">
        <v>3383</v>
      </c>
      <c r="O778" s="30" t="s">
        <v>3384</v>
      </c>
      <c r="P778" s="217" t="s">
        <v>1564</v>
      </c>
      <c r="Q778" s="217" t="s">
        <v>3255</v>
      </c>
      <c r="R778" s="217" t="s">
        <v>655</v>
      </c>
      <c r="S778" s="30">
        <v>0</v>
      </c>
      <c r="T778" s="231">
        <v>1</v>
      </c>
      <c r="U778" s="231">
        <v>1</v>
      </c>
      <c r="V778" s="231">
        <v>1</v>
      </c>
      <c r="W778" s="231">
        <v>1</v>
      </c>
      <c r="X778" s="231">
        <v>1</v>
      </c>
      <c r="Y778" s="215">
        <v>150000000</v>
      </c>
      <c r="Z778" s="225">
        <v>150000000</v>
      </c>
      <c r="AA778" s="225">
        <v>0</v>
      </c>
      <c r="AB778" s="225">
        <v>0</v>
      </c>
      <c r="AC778" s="225">
        <v>0</v>
      </c>
    </row>
    <row r="779" spans="9:29" ht="94.5" customHeight="1" x14ac:dyDescent="0.2">
      <c r="I779" s="30" t="s">
        <v>2325</v>
      </c>
      <c r="J779" s="216" t="s">
        <v>2326</v>
      </c>
      <c r="K779" s="212" t="s">
        <v>1996</v>
      </c>
      <c r="L779" s="20" t="s">
        <v>2454</v>
      </c>
      <c r="M779" s="230">
        <v>33.333333333333336</v>
      </c>
      <c r="N779" s="30" t="s">
        <v>3385</v>
      </c>
      <c r="O779" s="30" t="s">
        <v>2327</v>
      </c>
      <c r="P779" s="217" t="s">
        <v>1564</v>
      </c>
      <c r="Q779" s="217" t="s">
        <v>3256</v>
      </c>
      <c r="R779" s="217" t="s">
        <v>655</v>
      </c>
      <c r="S779" s="30">
        <v>0</v>
      </c>
      <c r="T779" s="231">
        <v>1</v>
      </c>
      <c r="U779" s="231">
        <v>1</v>
      </c>
      <c r="V779" s="231">
        <v>1</v>
      </c>
      <c r="W779" s="231">
        <v>1</v>
      </c>
      <c r="X779" s="231">
        <v>1</v>
      </c>
      <c r="Y779" s="215">
        <v>800000000</v>
      </c>
      <c r="Z779" s="225">
        <v>350000000</v>
      </c>
      <c r="AA779" s="225">
        <v>150000000</v>
      </c>
      <c r="AB779" s="225">
        <v>150000000</v>
      </c>
      <c r="AC779" s="225">
        <v>150000000</v>
      </c>
    </row>
    <row r="780" spans="9:29" ht="175.5" customHeight="1" x14ac:dyDescent="0.2">
      <c r="I780" s="30" t="s">
        <v>2328</v>
      </c>
      <c r="J780" s="216" t="s">
        <v>2329</v>
      </c>
      <c r="K780" s="212" t="s">
        <v>1996</v>
      </c>
      <c r="L780" s="20" t="s">
        <v>2454</v>
      </c>
      <c r="M780" s="230">
        <v>30</v>
      </c>
      <c r="N780" s="30" t="s">
        <v>2330</v>
      </c>
      <c r="O780" s="30" t="s">
        <v>2331</v>
      </c>
      <c r="P780" s="217" t="s">
        <v>1564</v>
      </c>
      <c r="Q780" s="217" t="s">
        <v>3255</v>
      </c>
      <c r="R780" s="217" t="s">
        <v>655</v>
      </c>
      <c r="S780" s="30">
        <v>0</v>
      </c>
      <c r="T780" s="231">
        <v>600</v>
      </c>
      <c r="U780" s="231">
        <v>0</v>
      </c>
      <c r="V780" s="231">
        <v>200</v>
      </c>
      <c r="W780" s="231">
        <v>400</v>
      </c>
      <c r="X780" s="231">
        <v>600</v>
      </c>
      <c r="Y780" s="215">
        <v>60000000</v>
      </c>
      <c r="Z780" s="225">
        <v>0</v>
      </c>
      <c r="AA780" s="225">
        <v>20000000</v>
      </c>
      <c r="AB780" s="225">
        <v>20000000</v>
      </c>
      <c r="AC780" s="225">
        <v>20000000</v>
      </c>
    </row>
    <row r="781" spans="9:29" ht="40.5" x14ac:dyDescent="0.2">
      <c r="I781" s="30" t="s">
        <v>2332</v>
      </c>
      <c r="J781" s="216" t="s">
        <v>2333</v>
      </c>
      <c r="K781" s="212" t="s">
        <v>2863</v>
      </c>
      <c r="L781" s="20" t="s">
        <v>2454</v>
      </c>
      <c r="M781" s="230">
        <v>100</v>
      </c>
      <c r="N781" s="30" t="s">
        <v>3386</v>
      </c>
      <c r="O781" s="30" t="s">
        <v>3387</v>
      </c>
      <c r="P781" s="217" t="s">
        <v>1547</v>
      </c>
      <c r="Q781" s="217" t="s">
        <v>3256</v>
      </c>
      <c r="R781" s="217" t="s">
        <v>655</v>
      </c>
      <c r="S781" s="30">
        <v>0</v>
      </c>
      <c r="T781" s="231">
        <v>6</v>
      </c>
      <c r="U781" s="231">
        <v>1</v>
      </c>
      <c r="V781" s="231">
        <v>2</v>
      </c>
      <c r="W781" s="231">
        <v>3</v>
      </c>
      <c r="X781" s="231">
        <v>6</v>
      </c>
      <c r="Y781" s="215">
        <v>85000000</v>
      </c>
      <c r="Z781" s="225">
        <v>10000000</v>
      </c>
      <c r="AA781" s="225">
        <v>20000000</v>
      </c>
      <c r="AB781" s="225">
        <v>25000000</v>
      </c>
      <c r="AC781" s="225">
        <v>30000000</v>
      </c>
    </row>
    <row r="782" spans="9:29" ht="40.5" x14ac:dyDescent="0.2">
      <c r="I782" s="30" t="s">
        <v>2334</v>
      </c>
      <c r="J782" s="216" t="s">
        <v>2335</v>
      </c>
      <c r="K782" s="212" t="s">
        <v>3388</v>
      </c>
      <c r="L782" s="20" t="s">
        <v>2455</v>
      </c>
      <c r="M782" s="230">
        <v>28.888888888888896</v>
      </c>
      <c r="N782" s="30" t="s">
        <v>2336</v>
      </c>
      <c r="O782" s="222" t="s">
        <v>2337</v>
      </c>
      <c r="P782" s="217" t="s">
        <v>1557</v>
      </c>
      <c r="Q782" s="217" t="s">
        <v>3256</v>
      </c>
      <c r="R782" s="217" t="s">
        <v>655</v>
      </c>
      <c r="S782" s="30">
        <v>0</v>
      </c>
      <c r="T782" s="231">
        <v>100</v>
      </c>
      <c r="U782" s="231">
        <v>100</v>
      </c>
      <c r="V782" s="231">
        <v>100</v>
      </c>
      <c r="W782" s="231">
        <v>100</v>
      </c>
      <c r="X782" s="231">
        <v>100</v>
      </c>
      <c r="Y782" s="215">
        <v>1110222848</v>
      </c>
      <c r="Z782" s="225">
        <v>224000000</v>
      </c>
      <c r="AA782" s="225">
        <v>286720000</v>
      </c>
      <c r="AB782" s="225">
        <v>295321600</v>
      </c>
      <c r="AC782" s="225">
        <v>304181248</v>
      </c>
    </row>
    <row r="783" spans="9:29" ht="67.5" customHeight="1" x14ac:dyDescent="0.2">
      <c r="I783" s="30" t="s">
        <v>2338</v>
      </c>
      <c r="J783" s="216" t="s">
        <v>2339</v>
      </c>
      <c r="K783" s="212" t="s">
        <v>3388</v>
      </c>
      <c r="L783" s="20" t="s">
        <v>2455</v>
      </c>
      <c r="M783" s="230">
        <v>20</v>
      </c>
      <c r="N783" s="30" t="s">
        <v>3389</v>
      </c>
      <c r="O783" s="30" t="s">
        <v>3390</v>
      </c>
      <c r="P783" s="217" t="s">
        <v>1557</v>
      </c>
      <c r="Q783" s="217" t="s">
        <v>3255</v>
      </c>
      <c r="R783" s="217" t="s">
        <v>655</v>
      </c>
      <c r="S783" s="30">
        <v>300</v>
      </c>
      <c r="T783" s="231">
        <v>0</v>
      </c>
      <c r="U783" s="231">
        <v>0</v>
      </c>
      <c r="V783" s="231">
        <v>140</v>
      </c>
      <c r="W783" s="231">
        <v>250</v>
      </c>
      <c r="X783" s="231">
        <v>300</v>
      </c>
      <c r="Y783" s="215">
        <v>396508160</v>
      </c>
      <c r="Z783" s="225">
        <v>80000000</v>
      </c>
      <c r="AA783" s="225">
        <v>102400000</v>
      </c>
      <c r="AB783" s="225">
        <v>105472000</v>
      </c>
      <c r="AC783" s="225">
        <v>108636160</v>
      </c>
    </row>
    <row r="784" spans="9:29" ht="81" customHeight="1" x14ac:dyDescent="0.2">
      <c r="I784" s="30" t="s">
        <v>2340</v>
      </c>
      <c r="J784" s="216" t="s">
        <v>2341</v>
      </c>
      <c r="K784" s="212" t="s">
        <v>3388</v>
      </c>
      <c r="L784" s="20" t="s">
        <v>2455</v>
      </c>
      <c r="M784" s="230">
        <v>18.888888888888893</v>
      </c>
      <c r="N784" s="30" t="s">
        <v>2342</v>
      </c>
      <c r="O784" s="30" t="s">
        <v>2343</v>
      </c>
      <c r="P784" s="217" t="s">
        <v>1557</v>
      </c>
      <c r="Q784" s="217" t="s">
        <v>3255</v>
      </c>
      <c r="R784" s="217" t="s">
        <v>655</v>
      </c>
      <c r="S784" s="30">
        <v>0</v>
      </c>
      <c r="T784" s="231">
        <v>1</v>
      </c>
      <c r="U784" s="231">
        <v>1</v>
      </c>
      <c r="V784" s="231">
        <v>1</v>
      </c>
      <c r="W784" s="231">
        <v>1</v>
      </c>
      <c r="X784" s="231">
        <v>1</v>
      </c>
      <c r="Y784" s="215">
        <v>99127040</v>
      </c>
      <c r="Z784" s="225">
        <v>20000000</v>
      </c>
      <c r="AA784" s="225">
        <v>25600000</v>
      </c>
      <c r="AB784" s="225">
        <v>26368000</v>
      </c>
      <c r="AC784" s="225">
        <v>27159040</v>
      </c>
    </row>
    <row r="785" spans="9:29" ht="40.5" x14ac:dyDescent="0.2">
      <c r="I785" s="30" t="s">
        <v>2344</v>
      </c>
      <c r="J785" s="216" t="s">
        <v>2345</v>
      </c>
      <c r="K785" s="212" t="s">
        <v>3388</v>
      </c>
      <c r="L785" s="20" t="s">
        <v>2455</v>
      </c>
      <c r="M785" s="230">
        <v>10.000000000000002</v>
      </c>
      <c r="N785" s="30" t="s">
        <v>3124</v>
      </c>
      <c r="O785" s="30" t="s">
        <v>3125</v>
      </c>
      <c r="P785" s="217" t="s">
        <v>1557</v>
      </c>
      <c r="Q785" s="217" t="s">
        <v>3255</v>
      </c>
      <c r="R785" s="217" t="s">
        <v>655</v>
      </c>
      <c r="S785" s="30">
        <v>0</v>
      </c>
      <c r="T785" s="231">
        <v>1</v>
      </c>
      <c r="U785" s="231">
        <v>0.25</v>
      </c>
      <c r="V785" s="231">
        <v>0.5</v>
      </c>
      <c r="W785" s="231">
        <v>0.75</v>
      </c>
      <c r="X785" s="231">
        <v>1</v>
      </c>
      <c r="Y785" s="215">
        <v>178428672</v>
      </c>
      <c r="Z785" s="225">
        <v>36000000</v>
      </c>
      <c r="AA785" s="225">
        <v>46080000</v>
      </c>
      <c r="AB785" s="225">
        <v>47462400</v>
      </c>
      <c r="AC785" s="225">
        <v>48886272</v>
      </c>
    </row>
    <row r="786" spans="9:29" ht="94.5" customHeight="1" x14ac:dyDescent="0.2">
      <c r="I786" s="30" t="s">
        <v>2346</v>
      </c>
      <c r="J786" s="216" t="s">
        <v>2347</v>
      </c>
      <c r="K786" s="212" t="s">
        <v>3388</v>
      </c>
      <c r="L786" s="20" t="s">
        <v>2455</v>
      </c>
      <c r="M786" s="230">
        <v>22.222222222222225</v>
      </c>
      <c r="N786" s="30" t="s">
        <v>3126</v>
      </c>
      <c r="O786" s="30" t="s">
        <v>3127</v>
      </c>
      <c r="P786" s="217" t="s">
        <v>1557</v>
      </c>
      <c r="Q786" s="217" t="s">
        <v>3255</v>
      </c>
      <c r="R786" s="217" t="s">
        <v>655</v>
      </c>
      <c r="S786" s="30">
        <v>0</v>
      </c>
      <c r="T786" s="231">
        <v>1</v>
      </c>
      <c r="U786" s="231">
        <v>0.25</v>
      </c>
      <c r="V786" s="231">
        <v>0.5</v>
      </c>
      <c r="W786" s="231">
        <v>0.75</v>
      </c>
      <c r="X786" s="231">
        <v>1</v>
      </c>
      <c r="Y786" s="215">
        <v>198254080</v>
      </c>
      <c r="Z786" s="225">
        <v>40000000</v>
      </c>
      <c r="AA786" s="225">
        <v>51200000</v>
      </c>
      <c r="AB786" s="225">
        <v>52736000</v>
      </c>
      <c r="AC786" s="225">
        <v>54318080</v>
      </c>
    </row>
    <row r="787" spans="9:29" ht="27" x14ac:dyDescent="0.2">
      <c r="I787" s="30" t="s">
        <v>2348</v>
      </c>
      <c r="J787" s="216" t="s">
        <v>2349</v>
      </c>
      <c r="K787" s="212" t="s">
        <v>2883</v>
      </c>
      <c r="L787" s="20" t="s">
        <v>2456</v>
      </c>
      <c r="M787" s="230">
        <v>100</v>
      </c>
      <c r="N787" s="30" t="s">
        <v>2350</v>
      </c>
      <c r="O787" s="30" t="s">
        <v>3391</v>
      </c>
      <c r="P787" s="217" t="s">
        <v>1557</v>
      </c>
      <c r="Q787" s="217" t="s">
        <v>3255</v>
      </c>
      <c r="R787" s="217" t="s">
        <v>655</v>
      </c>
      <c r="S787" s="255">
        <v>180000</v>
      </c>
      <c r="T787" s="231">
        <v>200000</v>
      </c>
      <c r="U787" s="231">
        <v>50000</v>
      </c>
      <c r="V787" s="231">
        <v>100000</v>
      </c>
      <c r="W787" s="231">
        <v>150000</v>
      </c>
      <c r="X787" s="231">
        <v>200000</v>
      </c>
      <c r="Y787" s="215">
        <v>80000000</v>
      </c>
      <c r="Z787" s="225">
        <v>15000000</v>
      </c>
      <c r="AA787" s="225">
        <v>18000000</v>
      </c>
      <c r="AB787" s="225">
        <v>20000000</v>
      </c>
      <c r="AC787" s="225">
        <v>27000000</v>
      </c>
    </row>
    <row r="788" spans="9:29" ht="81" customHeight="1" x14ac:dyDescent="0.2">
      <c r="I788" s="30" t="s">
        <v>2351</v>
      </c>
      <c r="J788" s="216" t="s">
        <v>2352</v>
      </c>
      <c r="K788" s="212" t="s">
        <v>2883</v>
      </c>
      <c r="L788" s="20" t="s">
        <v>2456</v>
      </c>
      <c r="M788" s="230">
        <v>100</v>
      </c>
      <c r="N788" s="30" t="s">
        <v>3392</v>
      </c>
      <c r="O788" s="30" t="s">
        <v>3393</v>
      </c>
      <c r="P788" s="217" t="s">
        <v>1557</v>
      </c>
      <c r="Q788" s="217" t="s">
        <v>3255</v>
      </c>
      <c r="R788" s="217" t="s">
        <v>655</v>
      </c>
      <c r="S788" s="30">
        <v>0</v>
      </c>
      <c r="T788" s="231">
        <v>10000</v>
      </c>
      <c r="U788" s="231">
        <v>0</v>
      </c>
      <c r="V788" s="231">
        <v>3000</v>
      </c>
      <c r="W788" s="231">
        <v>5000</v>
      </c>
      <c r="X788" s="231">
        <v>10000</v>
      </c>
      <c r="Y788" s="215">
        <v>150000000</v>
      </c>
      <c r="Z788" s="225">
        <v>0</v>
      </c>
      <c r="AA788" s="225">
        <v>50000000</v>
      </c>
      <c r="AB788" s="225">
        <v>50000000</v>
      </c>
      <c r="AC788" s="225">
        <v>50000000</v>
      </c>
    </row>
    <row r="789" spans="9:29" ht="40.5" x14ac:dyDescent="0.2">
      <c r="I789" s="30" t="s">
        <v>2353</v>
      </c>
      <c r="J789" s="216" t="s">
        <v>2354</v>
      </c>
      <c r="K789" s="212" t="s">
        <v>1989</v>
      </c>
      <c r="L789" s="20" t="s">
        <v>2457</v>
      </c>
      <c r="M789" s="230">
        <v>23.333333333333336</v>
      </c>
      <c r="N789" s="30" t="s">
        <v>2355</v>
      </c>
      <c r="O789" s="30" t="s">
        <v>2356</v>
      </c>
      <c r="P789" s="217" t="s">
        <v>1547</v>
      </c>
      <c r="Q789" s="217" t="s">
        <v>3255</v>
      </c>
      <c r="R789" s="217" t="s">
        <v>655</v>
      </c>
      <c r="S789" s="30">
        <v>0</v>
      </c>
      <c r="T789" s="231">
        <v>100</v>
      </c>
      <c r="U789" s="231">
        <v>0</v>
      </c>
      <c r="V789" s="231">
        <v>30</v>
      </c>
      <c r="W789" s="231">
        <v>70</v>
      </c>
      <c r="X789" s="231">
        <v>100</v>
      </c>
      <c r="Y789" s="215">
        <v>0</v>
      </c>
      <c r="Z789" s="225">
        <v>0</v>
      </c>
      <c r="AA789" s="225">
        <v>0</v>
      </c>
      <c r="AB789" s="225">
        <v>0</v>
      </c>
      <c r="AC789" s="225">
        <v>0</v>
      </c>
    </row>
    <row r="790" spans="9:29" ht="67.5" customHeight="1" x14ac:dyDescent="0.2">
      <c r="I790" s="30" t="s">
        <v>2357</v>
      </c>
      <c r="J790" s="216" t="s">
        <v>1504</v>
      </c>
      <c r="K790" s="212" t="s">
        <v>1989</v>
      </c>
      <c r="L790" s="20" t="s">
        <v>2457</v>
      </c>
      <c r="M790" s="230">
        <v>23.333333333333336</v>
      </c>
      <c r="N790" s="30" t="s">
        <v>1505</v>
      </c>
      <c r="O790" s="30" t="s">
        <v>1506</v>
      </c>
      <c r="P790" s="256" t="s">
        <v>1547</v>
      </c>
      <c r="Q790" s="217" t="s">
        <v>3255</v>
      </c>
      <c r="R790" s="217" t="s">
        <v>655</v>
      </c>
      <c r="S790" s="30">
        <v>0</v>
      </c>
      <c r="T790" s="231">
        <v>3</v>
      </c>
      <c r="U790" s="231">
        <v>0</v>
      </c>
      <c r="V790" s="231">
        <v>1</v>
      </c>
      <c r="W790" s="231">
        <v>2</v>
      </c>
      <c r="X790" s="231">
        <v>3</v>
      </c>
      <c r="Y790" s="215">
        <v>200</v>
      </c>
      <c r="Z790" s="225">
        <v>0</v>
      </c>
      <c r="AA790" s="225">
        <v>30</v>
      </c>
      <c r="AB790" s="225">
        <v>70</v>
      </c>
      <c r="AC790" s="225">
        <v>100</v>
      </c>
    </row>
    <row r="791" spans="9:29" ht="108" customHeight="1" x14ac:dyDescent="0.2">
      <c r="I791" s="30" t="s">
        <v>1507</v>
      </c>
      <c r="J791" s="216" t="s">
        <v>1508</v>
      </c>
      <c r="K791" s="212" t="s">
        <v>1989</v>
      </c>
      <c r="L791" s="20" t="s">
        <v>2457</v>
      </c>
      <c r="M791" s="230">
        <v>33.333333333333336</v>
      </c>
      <c r="N791" s="30" t="s">
        <v>1509</v>
      </c>
      <c r="O791" s="30" t="s">
        <v>1510</v>
      </c>
      <c r="P791" s="217" t="s">
        <v>1547</v>
      </c>
      <c r="Q791" s="217" t="s">
        <v>3255</v>
      </c>
      <c r="R791" s="217" t="s">
        <v>655</v>
      </c>
      <c r="S791" s="30">
        <v>0</v>
      </c>
      <c r="T791" s="231">
        <v>30</v>
      </c>
      <c r="U791" s="231">
        <v>8</v>
      </c>
      <c r="V791" s="231">
        <v>12</v>
      </c>
      <c r="W791" s="231">
        <v>20</v>
      </c>
      <c r="X791" s="231">
        <v>30</v>
      </c>
      <c r="Y791" s="215">
        <v>344500000</v>
      </c>
      <c r="Z791" s="225">
        <v>140000000</v>
      </c>
      <c r="AA791" s="225">
        <v>44500000</v>
      </c>
      <c r="AB791" s="225">
        <v>80000000</v>
      </c>
      <c r="AC791" s="225">
        <v>80000000</v>
      </c>
    </row>
    <row r="792" spans="9:29" ht="94.5" customHeight="1" x14ac:dyDescent="0.2">
      <c r="I792" s="30" t="s">
        <v>1511</v>
      </c>
      <c r="J792" s="216" t="s">
        <v>1512</v>
      </c>
      <c r="K792" s="212" t="s">
        <v>1989</v>
      </c>
      <c r="L792" s="20" t="s">
        <v>2457</v>
      </c>
      <c r="M792" s="230">
        <v>20.000000000000004</v>
      </c>
      <c r="N792" s="30" t="s">
        <v>1513</v>
      </c>
      <c r="O792" s="30" t="s">
        <v>1514</v>
      </c>
      <c r="P792" s="217" t="s">
        <v>1547</v>
      </c>
      <c r="Q792" s="217" t="s">
        <v>3255</v>
      </c>
      <c r="R792" s="217" t="s">
        <v>655</v>
      </c>
      <c r="S792" s="30">
        <v>0</v>
      </c>
      <c r="T792" s="231">
        <v>100</v>
      </c>
      <c r="U792" s="231">
        <v>0</v>
      </c>
      <c r="V792" s="231">
        <v>50</v>
      </c>
      <c r="W792" s="231">
        <v>75</v>
      </c>
      <c r="X792" s="231">
        <v>100</v>
      </c>
      <c r="Y792" s="215">
        <v>0</v>
      </c>
      <c r="Z792" s="225">
        <v>0</v>
      </c>
      <c r="AA792" s="225">
        <v>0</v>
      </c>
      <c r="AB792" s="225">
        <v>0</v>
      </c>
      <c r="AC792" s="225">
        <v>0</v>
      </c>
    </row>
    <row r="793" spans="9:29" ht="40.5" customHeight="1" x14ac:dyDescent="0.2">
      <c r="I793" s="30" t="s">
        <v>1515</v>
      </c>
      <c r="J793" s="216" t="s">
        <v>1516</v>
      </c>
      <c r="K793" s="212" t="s">
        <v>1989</v>
      </c>
      <c r="L793" s="20" t="s">
        <v>2457</v>
      </c>
      <c r="M793" s="230">
        <v>38.888888888888893</v>
      </c>
      <c r="N793" s="30" t="s">
        <v>1517</v>
      </c>
      <c r="O793" s="30" t="s">
        <v>1518</v>
      </c>
      <c r="P793" s="217" t="s">
        <v>1557</v>
      </c>
      <c r="Q793" s="217" t="s">
        <v>3255</v>
      </c>
      <c r="R793" s="217" t="s">
        <v>655</v>
      </c>
      <c r="S793" s="30">
        <v>0</v>
      </c>
      <c r="T793" s="231">
        <v>1</v>
      </c>
      <c r="U793" s="231">
        <v>0.2</v>
      </c>
      <c r="V793" s="231">
        <v>0.5</v>
      </c>
      <c r="W793" s="231">
        <v>0.75</v>
      </c>
      <c r="X793" s="231">
        <v>1</v>
      </c>
      <c r="Y793" s="215">
        <v>0</v>
      </c>
      <c r="Z793" s="225">
        <v>0</v>
      </c>
      <c r="AA793" s="225">
        <v>0</v>
      </c>
      <c r="AB793" s="225">
        <v>0</v>
      </c>
      <c r="AC793" s="225">
        <v>0</v>
      </c>
    </row>
    <row r="794" spans="9:29" ht="40.5" customHeight="1" x14ac:dyDescent="0.2">
      <c r="I794" s="30" t="s">
        <v>1519</v>
      </c>
      <c r="J794" s="216" t="s">
        <v>1520</v>
      </c>
      <c r="K794" s="212" t="s">
        <v>1989</v>
      </c>
      <c r="L794" s="20" t="s">
        <v>2457</v>
      </c>
      <c r="M794" s="230">
        <v>38.888888888888893</v>
      </c>
      <c r="N794" s="30" t="s">
        <v>1521</v>
      </c>
      <c r="O794" s="30" t="s">
        <v>1522</v>
      </c>
      <c r="P794" s="217" t="s">
        <v>1557</v>
      </c>
      <c r="Q794" s="217" t="s">
        <v>3255</v>
      </c>
      <c r="R794" s="217" t="s">
        <v>655</v>
      </c>
      <c r="S794" s="30">
        <v>0</v>
      </c>
      <c r="T794" s="231">
        <v>3</v>
      </c>
      <c r="U794" s="231">
        <v>1</v>
      </c>
      <c r="V794" s="231">
        <v>2</v>
      </c>
      <c r="W794" s="231">
        <v>3</v>
      </c>
      <c r="X794" s="231">
        <v>3</v>
      </c>
      <c r="Y794" s="215">
        <v>0</v>
      </c>
      <c r="Z794" s="225">
        <v>0</v>
      </c>
      <c r="AA794" s="225">
        <v>0</v>
      </c>
      <c r="AB794" s="225">
        <v>0</v>
      </c>
      <c r="AC794" s="225">
        <v>0</v>
      </c>
    </row>
    <row r="795" spans="9:29" ht="27" x14ac:dyDescent="0.2">
      <c r="I795" s="30" t="s">
        <v>1523</v>
      </c>
      <c r="J795" s="216" t="s">
        <v>1524</v>
      </c>
      <c r="K795" s="212" t="s">
        <v>1989</v>
      </c>
      <c r="L795" s="20" t="s">
        <v>2457</v>
      </c>
      <c r="M795" s="230">
        <v>22.222222222222225</v>
      </c>
      <c r="N795" s="30" t="s">
        <v>1525</v>
      </c>
      <c r="O795" s="30" t="s">
        <v>1526</v>
      </c>
      <c r="P795" s="217" t="s">
        <v>1557</v>
      </c>
      <c r="Q795" s="217" t="s">
        <v>3255</v>
      </c>
      <c r="R795" s="217" t="s">
        <v>655</v>
      </c>
      <c r="S795" s="30">
        <v>0</v>
      </c>
      <c r="T795" s="231">
        <v>100</v>
      </c>
      <c r="U795" s="231">
        <v>0</v>
      </c>
      <c r="V795" s="231">
        <v>20</v>
      </c>
      <c r="W795" s="231">
        <v>70</v>
      </c>
      <c r="X795" s="231">
        <v>100</v>
      </c>
      <c r="Y795" s="215">
        <v>0</v>
      </c>
      <c r="Z795" s="225">
        <v>0</v>
      </c>
      <c r="AA795" s="225">
        <v>0</v>
      </c>
      <c r="AB795" s="225">
        <v>0</v>
      </c>
      <c r="AC795" s="225">
        <v>0</v>
      </c>
    </row>
    <row r="796" spans="9:29" ht="54" customHeight="1" x14ac:dyDescent="0.2">
      <c r="I796" s="30" t="s">
        <v>1527</v>
      </c>
      <c r="J796" s="216" t="s">
        <v>1528</v>
      </c>
      <c r="K796" s="212" t="s">
        <v>1989</v>
      </c>
      <c r="L796" s="20" t="s">
        <v>2457</v>
      </c>
      <c r="M796" s="230">
        <v>8.8888888888888911</v>
      </c>
      <c r="N796" s="30" t="s">
        <v>3394</v>
      </c>
      <c r="O796" s="30" t="s">
        <v>1529</v>
      </c>
      <c r="P796" s="217" t="s">
        <v>1557</v>
      </c>
      <c r="Q796" s="217" t="s">
        <v>3255</v>
      </c>
      <c r="R796" s="217" t="s">
        <v>655</v>
      </c>
      <c r="S796" s="30">
        <v>0</v>
      </c>
      <c r="T796" s="231">
        <v>1</v>
      </c>
      <c r="U796" s="231">
        <v>0.3</v>
      </c>
      <c r="V796" s="231">
        <v>0.8</v>
      </c>
      <c r="W796" s="231">
        <v>1</v>
      </c>
      <c r="X796" s="231">
        <v>1</v>
      </c>
      <c r="Y796" s="215">
        <v>124013955.34290272</v>
      </c>
      <c r="Z796" s="225">
        <v>60000000</v>
      </c>
      <c r="AA796" s="225">
        <v>0</v>
      </c>
      <c r="AB796" s="225">
        <v>40430622.009569377</v>
      </c>
      <c r="AC796" s="225">
        <v>23583333.333333336</v>
      </c>
    </row>
    <row r="797" spans="9:29" ht="54" customHeight="1" x14ac:dyDescent="0.2">
      <c r="I797" s="30" t="s">
        <v>1530</v>
      </c>
      <c r="J797" s="216" t="s">
        <v>1531</v>
      </c>
      <c r="K797" s="212" t="s">
        <v>1989</v>
      </c>
      <c r="L797" s="20" t="s">
        <v>2457</v>
      </c>
      <c r="M797" s="230">
        <v>24.444444444444446</v>
      </c>
      <c r="N797" s="30" t="s">
        <v>3395</v>
      </c>
      <c r="O797" s="30" t="s">
        <v>1532</v>
      </c>
      <c r="P797" s="217" t="s">
        <v>1557</v>
      </c>
      <c r="Q797" s="217" t="s">
        <v>3255</v>
      </c>
      <c r="R797" s="217" t="s">
        <v>655</v>
      </c>
      <c r="S797" s="30">
        <v>0</v>
      </c>
      <c r="T797" s="231">
        <v>1</v>
      </c>
      <c r="U797" s="231">
        <v>0.2</v>
      </c>
      <c r="V797" s="231">
        <v>0.6</v>
      </c>
      <c r="W797" s="231">
        <v>1</v>
      </c>
      <c r="X797" s="231">
        <v>1</v>
      </c>
      <c r="Y797" s="215">
        <v>32838915.470494419</v>
      </c>
      <c r="Z797" s="225">
        <v>0</v>
      </c>
      <c r="AA797" s="225">
        <v>16666666.666666666</v>
      </c>
      <c r="AB797" s="225">
        <v>16172248.803827751</v>
      </c>
      <c r="AC797" s="225">
        <v>0</v>
      </c>
    </row>
    <row r="798" spans="9:29" ht="81" customHeight="1" x14ac:dyDescent="0.2">
      <c r="I798" s="30" t="s">
        <v>1533</v>
      </c>
      <c r="J798" s="216" t="s">
        <v>1534</v>
      </c>
      <c r="K798" s="212" t="s">
        <v>1989</v>
      </c>
      <c r="L798" s="20" t="s">
        <v>2457</v>
      </c>
      <c r="M798" s="230">
        <v>24.444444444444446</v>
      </c>
      <c r="N798" s="30" t="s">
        <v>3396</v>
      </c>
      <c r="O798" s="30" t="s">
        <v>3397</v>
      </c>
      <c r="P798" s="217" t="s">
        <v>1557</v>
      </c>
      <c r="Q798" s="217" t="s">
        <v>3255</v>
      </c>
      <c r="R798" s="217" t="s">
        <v>655</v>
      </c>
      <c r="S798" s="30">
        <v>0</v>
      </c>
      <c r="T798" s="231">
        <v>1</v>
      </c>
      <c r="U798" s="231">
        <v>0</v>
      </c>
      <c r="V798" s="231">
        <v>0.2</v>
      </c>
      <c r="W798" s="231">
        <v>0.6</v>
      </c>
      <c r="X798" s="231">
        <v>1</v>
      </c>
      <c r="Y798" s="215">
        <v>130924840.51036681</v>
      </c>
      <c r="Z798" s="225">
        <v>0</v>
      </c>
      <c r="AA798" s="225">
        <v>0</v>
      </c>
      <c r="AB798" s="225">
        <v>71966507.177033484</v>
      </c>
      <c r="AC798" s="225">
        <v>58958333.333333328</v>
      </c>
    </row>
    <row r="799" spans="9:29" ht="94.5" customHeight="1" x14ac:dyDescent="0.2">
      <c r="I799" s="30" t="s">
        <v>1535</v>
      </c>
      <c r="J799" s="216" t="s">
        <v>1536</v>
      </c>
      <c r="K799" s="212" t="s">
        <v>1989</v>
      </c>
      <c r="L799" s="20" t="s">
        <v>2457</v>
      </c>
      <c r="M799" s="230">
        <v>24.444444444444446</v>
      </c>
      <c r="N799" s="30" t="s">
        <v>1537</v>
      </c>
      <c r="O799" s="30" t="s">
        <v>1538</v>
      </c>
      <c r="P799" s="217" t="s">
        <v>1557</v>
      </c>
      <c r="Q799" s="217" t="s">
        <v>3255</v>
      </c>
      <c r="R799" s="217" t="s">
        <v>655</v>
      </c>
      <c r="S799" s="30">
        <v>0</v>
      </c>
      <c r="T799" s="231">
        <v>1</v>
      </c>
      <c r="U799" s="231">
        <v>0</v>
      </c>
      <c r="V799" s="231">
        <v>0.2</v>
      </c>
      <c r="W799" s="231">
        <v>0.3</v>
      </c>
      <c r="X799" s="231">
        <v>0.5</v>
      </c>
      <c r="Y799" s="215">
        <v>84633373.205741629</v>
      </c>
      <c r="Z799" s="225">
        <v>0</v>
      </c>
      <c r="AA799" s="225">
        <v>25000000</v>
      </c>
      <c r="AB799" s="225">
        <v>24258373.205741629</v>
      </c>
      <c r="AC799" s="225">
        <v>35375000</v>
      </c>
    </row>
    <row r="800" spans="9:29" ht="121.5" customHeight="1" x14ac:dyDescent="0.2">
      <c r="I800" s="30" t="s">
        <v>1539</v>
      </c>
      <c r="J800" s="216" t="s">
        <v>1540</v>
      </c>
      <c r="K800" s="212" t="s">
        <v>1989</v>
      </c>
      <c r="L800" s="20" t="s">
        <v>2457</v>
      </c>
      <c r="M800" s="230">
        <v>17.777777777777782</v>
      </c>
      <c r="N800" s="30" t="s">
        <v>1541</v>
      </c>
      <c r="O800" s="30" t="s">
        <v>1542</v>
      </c>
      <c r="P800" s="217" t="s">
        <v>1557</v>
      </c>
      <c r="Q800" s="217" t="s">
        <v>3255</v>
      </c>
      <c r="R800" s="217" t="s">
        <v>655</v>
      </c>
      <c r="S800" s="30">
        <v>0</v>
      </c>
      <c r="T800" s="231">
        <v>1</v>
      </c>
      <c r="U800" s="231">
        <v>0</v>
      </c>
      <c r="V800" s="231">
        <v>0.1</v>
      </c>
      <c r="W800" s="231">
        <v>0.5</v>
      </c>
      <c r="X800" s="231">
        <v>0.4</v>
      </c>
      <c r="Y800" s="215">
        <v>123088915.47049442</v>
      </c>
      <c r="Z800" s="225">
        <v>0</v>
      </c>
      <c r="AA800" s="225">
        <v>83333333.333333328</v>
      </c>
      <c r="AB800" s="225">
        <v>16172248.803827751</v>
      </c>
      <c r="AC800" s="225">
        <v>23583333.333333336</v>
      </c>
    </row>
    <row r="801" spans="9:29" ht="81" x14ac:dyDescent="0.2">
      <c r="I801" s="19" t="s">
        <v>1539</v>
      </c>
      <c r="J801" s="9" t="s">
        <v>1540</v>
      </c>
      <c r="K801" s="189" t="s">
        <v>2254</v>
      </c>
      <c r="L801" s="9" t="s">
        <v>2457</v>
      </c>
      <c r="M801" s="28">
        <v>4.2735042735042734</v>
      </c>
      <c r="N801" s="19" t="s">
        <v>1541</v>
      </c>
      <c r="O801" s="19" t="s">
        <v>1542</v>
      </c>
      <c r="P801" s="2" t="s">
        <v>1557</v>
      </c>
      <c r="Q801" s="2" t="s">
        <v>2253</v>
      </c>
      <c r="R801" s="2" t="s">
        <v>655</v>
      </c>
      <c r="S801" s="15">
        <v>0</v>
      </c>
      <c r="T801" s="15">
        <v>1</v>
      </c>
      <c r="U801" s="15">
        <v>0</v>
      </c>
      <c r="V801" s="15">
        <v>0.1</v>
      </c>
      <c r="W801" s="15">
        <v>0.5</v>
      </c>
      <c r="X801" s="15">
        <v>0.4</v>
      </c>
      <c r="Y801" s="17">
        <v>140000000</v>
      </c>
      <c r="Z801" s="22">
        <v>0</v>
      </c>
      <c r="AA801" s="22">
        <v>100000000</v>
      </c>
      <c r="AB801" s="22">
        <v>20000000</v>
      </c>
      <c r="AC801" s="22">
        <v>20000000</v>
      </c>
    </row>
  </sheetData>
  <sheetProtection algorithmName="SHA-512" hashValue="V4+FXbg9niIWgeho/N/CMZYF511OmZ7h9kr2U1iRfoGJRRbCnPx+1LXFybQl3bFes0bTCBsnUXvO+gkGVW6UVg==" saltValue="FCyaO06BKxXF7e7JUaF3hg==" spinCount="100000" sheet="1" objects="1" scenarios="1"/>
  <mergeCells count="20">
    <mergeCell ref="I155:M155"/>
    <mergeCell ref="E57:G57"/>
    <mergeCell ref="A1:B1"/>
    <mergeCell ref="E1:G1"/>
    <mergeCell ref="E9:G9"/>
    <mergeCell ref="E27:G27"/>
    <mergeCell ref="I1:M1"/>
    <mergeCell ref="L157:L158"/>
    <mergeCell ref="M157:M158"/>
    <mergeCell ref="K157:K158"/>
    <mergeCell ref="I157:I158"/>
    <mergeCell ref="J157:J158"/>
    <mergeCell ref="T157:X157"/>
    <mergeCell ref="Y157:AC157"/>
    <mergeCell ref="N1:R1"/>
    <mergeCell ref="P157:P158"/>
    <mergeCell ref="Q157:Q158"/>
    <mergeCell ref="R157:R158"/>
    <mergeCell ref="N157:N158"/>
    <mergeCell ref="O157:O158"/>
  </mergeCells>
  <phoneticPr fontId="38"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9"/>
  <sheetViews>
    <sheetView zoomScale="110" zoomScaleNormal="110" workbookViewId="0">
      <selection activeCell="A9" sqref="A9:AP209"/>
    </sheetView>
  </sheetViews>
  <sheetFormatPr baseColWidth="10" defaultColWidth="14.5703125" defaultRowHeight="13.5" x14ac:dyDescent="0.2"/>
  <cols>
    <col min="1" max="1" width="10.28515625" style="7" customWidth="1"/>
    <col min="2" max="2" width="7.42578125" style="7" customWidth="1"/>
    <col min="3" max="3" width="6.7109375" style="7" customWidth="1"/>
    <col min="4" max="4" width="41.42578125" style="7" customWidth="1"/>
    <col min="5" max="6" width="14.5703125" style="7" customWidth="1"/>
    <col min="7" max="7" width="23" style="7" customWidth="1"/>
    <col min="8" max="16384" width="14.5703125" style="7"/>
  </cols>
  <sheetData>
    <row r="1" spans="1:42" x14ac:dyDescent="0.2">
      <c r="B1" s="27"/>
      <c r="C1" s="468" t="s">
        <v>2828</v>
      </c>
      <c r="D1" s="468"/>
      <c r="E1" s="468"/>
    </row>
    <row r="2" spans="1:42" x14ac:dyDescent="0.2">
      <c r="B2" s="27"/>
    </row>
    <row r="3" spans="1:42" x14ac:dyDescent="0.2">
      <c r="B3" s="27"/>
      <c r="C3" s="72">
        <v>13105</v>
      </c>
      <c r="D3" s="72" t="s">
        <v>683</v>
      </c>
      <c r="E3" s="73">
        <v>20</v>
      </c>
    </row>
    <row r="4" spans="1:42" x14ac:dyDescent="0.2">
      <c r="B4" s="27"/>
    </row>
    <row r="5" spans="1:42" ht="16.5" x14ac:dyDescent="0.2">
      <c r="A5" s="38">
        <v>1</v>
      </c>
      <c r="B5" s="38">
        <v>2</v>
      </c>
      <c r="C5" s="38">
        <v>3</v>
      </c>
      <c r="D5" s="38">
        <v>4</v>
      </c>
      <c r="E5" s="38">
        <v>5</v>
      </c>
      <c r="F5" s="38">
        <v>6</v>
      </c>
      <c r="G5" s="38">
        <v>7</v>
      </c>
      <c r="H5" s="38">
        <v>8</v>
      </c>
      <c r="I5" s="38">
        <v>9</v>
      </c>
      <c r="J5" s="38">
        <v>10</v>
      </c>
      <c r="K5" s="38">
        <v>11</v>
      </c>
      <c r="L5" s="38">
        <v>12</v>
      </c>
      <c r="M5" s="38">
        <v>13</v>
      </c>
      <c r="N5" s="38">
        <v>14</v>
      </c>
      <c r="O5" s="38">
        <v>15</v>
      </c>
      <c r="P5" s="38">
        <v>16</v>
      </c>
      <c r="Q5" s="38">
        <v>17</v>
      </c>
      <c r="R5" s="38">
        <v>18</v>
      </c>
      <c r="S5" s="38">
        <v>19</v>
      </c>
      <c r="T5" s="38">
        <v>20</v>
      </c>
      <c r="U5" s="38">
        <v>21</v>
      </c>
      <c r="V5" s="38">
        <v>22</v>
      </c>
      <c r="W5" s="38">
        <v>23</v>
      </c>
      <c r="X5" s="38">
        <v>24</v>
      </c>
      <c r="Y5" s="38">
        <v>25</v>
      </c>
      <c r="Z5" s="38">
        <v>26</v>
      </c>
      <c r="AA5" s="38">
        <v>27</v>
      </c>
      <c r="AB5" s="38">
        <v>28</v>
      </c>
      <c r="AC5" s="38">
        <v>29</v>
      </c>
      <c r="AD5" s="38">
        <v>30</v>
      </c>
      <c r="AE5" s="38">
        <v>31</v>
      </c>
      <c r="AF5" s="38">
        <v>32</v>
      </c>
      <c r="AG5" s="38">
        <v>33</v>
      </c>
      <c r="AH5" s="38">
        <v>34</v>
      </c>
      <c r="AI5" s="38">
        <v>35</v>
      </c>
      <c r="AJ5" s="38">
        <v>36</v>
      </c>
      <c r="AK5" s="38">
        <v>37</v>
      </c>
      <c r="AL5" s="38">
        <v>38</v>
      </c>
      <c r="AM5" s="38">
        <v>39</v>
      </c>
      <c r="AN5" s="38">
        <v>40</v>
      </c>
      <c r="AO5" s="38">
        <v>41</v>
      </c>
      <c r="AP5" s="38">
        <v>42</v>
      </c>
    </row>
    <row r="6" spans="1:42" x14ac:dyDescent="0.2">
      <c r="A6" s="481" t="s">
        <v>2893</v>
      </c>
      <c r="B6" s="481" t="s">
        <v>2892</v>
      </c>
      <c r="C6" s="483" t="s">
        <v>631</v>
      </c>
      <c r="D6" s="488" t="s">
        <v>632</v>
      </c>
      <c r="E6" s="488" t="s">
        <v>2884</v>
      </c>
      <c r="F6" s="488" t="s">
        <v>2886</v>
      </c>
      <c r="G6" s="488" t="s">
        <v>2885</v>
      </c>
      <c r="H6" s="490" t="s">
        <v>2829</v>
      </c>
      <c r="I6" s="490"/>
      <c r="J6" s="490"/>
      <c r="K6" s="490"/>
      <c r="L6" s="490"/>
      <c r="M6" s="490"/>
      <c r="N6" s="486"/>
      <c r="O6" s="485" t="s">
        <v>2830</v>
      </c>
      <c r="P6" s="485"/>
      <c r="Q6" s="485"/>
      <c r="R6" s="485"/>
      <c r="S6" s="485"/>
      <c r="T6" s="485"/>
      <c r="U6" s="486"/>
      <c r="V6" s="487" t="s">
        <v>2831</v>
      </c>
      <c r="W6" s="487"/>
      <c r="X6" s="487"/>
      <c r="Y6" s="487"/>
      <c r="Z6" s="487"/>
      <c r="AA6" s="487"/>
      <c r="AB6" s="486"/>
      <c r="AC6" s="491" t="s">
        <v>2832</v>
      </c>
      <c r="AD6" s="491"/>
      <c r="AE6" s="491"/>
      <c r="AF6" s="491"/>
      <c r="AG6" s="491"/>
      <c r="AH6" s="491"/>
      <c r="AI6" s="486"/>
      <c r="AJ6" s="492" t="s">
        <v>2833</v>
      </c>
      <c r="AK6" s="492"/>
      <c r="AL6" s="492"/>
      <c r="AM6" s="492"/>
      <c r="AN6" s="492"/>
      <c r="AO6" s="492"/>
      <c r="AP6" s="486"/>
    </row>
    <row r="7" spans="1:42" ht="27" x14ac:dyDescent="0.2">
      <c r="A7" s="482"/>
      <c r="B7" s="482"/>
      <c r="C7" s="484"/>
      <c r="D7" s="489"/>
      <c r="E7" s="489"/>
      <c r="F7" s="489"/>
      <c r="G7" s="489"/>
      <c r="H7" s="39" t="s">
        <v>2887</v>
      </c>
      <c r="I7" s="40" t="s">
        <v>2888</v>
      </c>
      <c r="J7" s="41" t="s">
        <v>647</v>
      </c>
      <c r="K7" s="42" t="s">
        <v>2889</v>
      </c>
      <c r="L7" s="43" t="s">
        <v>649</v>
      </c>
      <c r="M7" s="44" t="s">
        <v>2890</v>
      </c>
      <c r="N7" s="45" t="s">
        <v>2891</v>
      </c>
      <c r="O7" s="39" t="s">
        <v>2887</v>
      </c>
      <c r="P7" s="40" t="s">
        <v>2888</v>
      </c>
      <c r="Q7" s="41" t="s">
        <v>647</v>
      </c>
      <c r="R7" s="42" t="s">
        <v>2889</v>
      </c>
      <c r="S7" s="43" t="s">
        <v>649</v>
      </c>
      <c r="T7" s="44" t="s">
        <v>2890</v>
      </c>
      <c r="U7" s="45" t="s">
        <v>2891</v>
      </c>
      <c r="V7" s="39" t="s">
        <v>2887</v>
      </c>
      <c r="W7" s="40" t="s">
        <v>2888</v>
      </c>
      <c r="X7" s="41" t="s">
        <v>647</v>
      </c>
      <c r="Y7" s="42" t="s">
        <v>2889</v>
      </c>
      <c r="Z7" s="43" t="s">
        <v>649</v>
      </c>
      <c r="AA7" s="44" t="s">
        <v>2890</v>
      </c>
      <c r="AB7" s="45" t="s">
        <v>2891</v>
      </c>
      <c r="AC7" s="39" t="s">
        <v>2887</v>
      </c>
      <c r="AD7" s="40" t="s">
        <v>2888</v>
      </c>
      <c r="AE7" s="41" t="s">
        <v>647</v>
      </c>
      <c r="AF7" s="42" t="s">
        <v>2889</v>
      </c>
      <c r="AG7" s="43" t="s">
        <v>649</v>
      </c>
      <c r="AH7" s="44" t="s">
        <v>2890</v>
      </c>
      <c r="AI7" s="45" t="s">
        <v>2891</v>
      </c>
      <c r="AJ7" s="39" t="s">
        <v>2887</v>
      </c>
      <c r="AK7" s="40" t="s">
        <v>2888</v>
      </c>
      <c r="AL7" s="41" t="s">
        <v>647</v>
      </c>
      <c r="AM7" s="42" t="s">
        <v>2889</v>
      </c>
      <c r="AN7" s="43" t="s">
        <v>649</v>
      </c>
      <c r="AO7" s="44" t="s">
        <v>2890</v>
      </c>
      <c r="AP7" s="45" t="s">
        <v>2891</v>
      </c>
    </row>
    <row r="8" spans="1:42" x14ac:dyDescent="0.2">
      <c r="B8" s="70"/>
      <c r="C8" s="90"/>
      <c r="D8" s="474"/>
      <c r="E8" s="474"/>
      <c r="F8" s="474"/>
      <c r="G8" s="474"/>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x14ac:dyDescent="0.2">
      <c r="A9" s="26">
        <f>+C9*100+B9</f>
        <v>1111226</v>
      </c>
      <c r="B9" s="91">
        <v>1126</v>
      </c>
      <c r="C9" s="15">
        <v>11101</v>
      </c>
      <c r="D9" s="75" t="s">
        <v>669</v>
      </c>
      <c r="E9" s="76">
        <v>50</v>
      </c>
      <c r="F9" s="181">
        <f>SUM(H9:H9)</f>
        <v>57482620603</v>
      </c>
      <c r="G9" s="46" t="s">
        <v>2834</v>
      </c>
      <c r="H9" s="183">
        <f t="shared" ref="H9:H27" si="0">SUM(I9:N9)</f>
        <v>57482620603</v>
      </c>
      <c r="I9" s="183">
        <f t="shared" ref="I9:N24" si="1">P9+W9+AD9+AK9</f>
        <v>57482620603</v>
      </c>
      <c r="J9" s="183">
        <f t="shared" si="1"/>
        <v>0</v>
      </c>
      <c r="K9" s="183">
        <f t="shared" si="1"/>
        <v>0</v>
      </c>
      <c r="L9" s="183">
        <f t="shared" si="1"/>
        <v>0</v>
      </c>
      <c r="M9" s="183">
        <f t="shared" si="1"/>
        <v>0</v>
      </c>
      <c r="N9" s="183">
        <f t="shared" si="1"/>
        <v>0</v>
      </c>
      <c r="O9" s="183">
        <f t="shared" ref="O9:O24" si="2">SUM(P9:U9)</f>
        <v>16100394730</v>
      </c>
      <c r="P9" s="183">
        <v>16100394730</v>
      </c>
      <c r="Q9" s="183"/>
      <c r="R9" s="183"/>
      <c r="S9" s="183"/>
      <c r="T9" s="183"/>
      <c r="U9" s="183">
        <v>0</v>
      </c>
      <c r="V9" s="183">
        <f t="shared" ref="V9:V35" si="3">SUM(W9:AB9)</f>
        <v>13388406572</v>
      </c>
      <c r="W9" s="183">
        <v>13388406572</v>
      </c>
      <c r="X9" s="183"/>
      <c r="Y9" s="183"/>
      <c r="Z9" s="183"/>
      <c r="AA9" s="183"/>
      <c r="AB9" s="183">
        <v>0</v>
      </c>
      <c r="AC9" s="183">
        <f t="shared" ref="AC9:AC35" si="4">SUM(AD9:AI9)</f>
        <v>13790058769</v>
      </c>
      <c r="AD9" s="183">
        <v>13790058769</v>
      </c>
      <c r="AE9" s="183"/>
      <c r="AF9" s="183"/>
      <c r="AG9" s="183"/>
      <c r="AH9" s="183"/>
      <c r="AI9" s="183">
        <v>0</v>
      </c>
      <c r="AJ9" s="183">
        <f t="shared" ref="AJ9:AJ35" si="5">SUM(AK9:AP9)</f>
        <v>14203760532</v>
      </c>
      <c r="AK9" s="183">
        <v>14203760532</v>
      </c>
      <c r="AL9" s="183"/>
      <c r="AM9" s="183"/>
      <c r="AN9" s="183"/>
      <c r="AO9" s="183"/>
      <c r="AP9" s="183">
        <v>0</v>
      </c>
    </row>
    <row r="10" spans="1:42" x14ac:dyDescent="0.2">
      <c r="A10" s="26">
        <f t="shared" ref="A10:A73" si="6">+C10*100+B10</f>
        <v>1111367</v>
      </c>
      <c r="B10" s="91">
        <v>1167</v>
      </c>
      <c r="C10" s="15">
        <v>11102</v>
      </c>
      <c r="D10" s="493" t="s">
        <v>2835</v>
      </c>
      <c r="E10" s="469">
        <v>50</v>
      </c>
      <c r="F10" s="471">
        <f>SUM(H10:H13)</f>
        <v>158701615977</v>
      </c>
      <c r="G10" s="46" t="s">
        <v>2836</v>
      </c>
      <c r="H10" s="183">
        <f t="shared" si="0"/>
        <v>104000000000</v>
      </c>
      <c r="I10" s="183">
        <f t="shared" si="1"/>
        <v>0</v>
      </c>
      <c r="J10" s="183">
        <f t="shared" si="1"/>
        <v>0</v>
      </c>
      <c r="K10" s="183">
        <f t="shared" si="1"/>
        <v>0</v>
      </c>
      <c r="L10" s="183">
        <f t="shared" si="1"/>
        <v>0</v>
      </c>
      <c r="M10" s="183">
        <f t="shared" si="1"/>
        <v>0</v>
      </c>
      <c r="N10" s="47">
        <f>V10+AC10+AJ10+AP10</f>
        <v>104000000000</v>
      </c>
      <c r="O10" s="183">
        <f t="shared" si="2"/>
        <v>26000000000</v>
      </c>
      <c r="P10" s="183"/>
      <c r="Q10" s="183"/>
      <c r="R10" s="183"/>
      <c r="S10" s="183"/>
      <c r="T10" s="183"/>
      <c r="U10" s="47">
        <v>26000000000</v>
      </c>
      <c r="V10" s="183">
        <f t="shared" si="3"/>
        <v>26000000000</v>
      </c>
      <c r="W10" s="183"/>
      <c r="X10" s="183"/>
      <c r="Y10" s="183"/>
      <c r="Z10" s="183"/>
      <c r="AA10" s="183"/>
      <c r="AB10" s="47">
        <v>26000000000</v>
      </c>
      <c r="AC10" s="183">
        <f t="shared" si="4"/>
        <v>26000000000</v>
      </c>
      <c r="AD10" s="183"/>
      <c r="AE10" s="183"/>
      <c r="AF10" s="183"/>
      <c r="AG10" s="183"/>
      <c r="AH10" s="183"/>
      <c r="AI10" s="47">
        <v>26000000000</v>
      </c>
      <c r="AJ10" s="183">
        <f t="shared" si="5"/>
        <v>26000000000</v>
      </c>
      <c r="AK10" s="183"/>
      <c r="AL10" s="183"/>
      <c r="AM10" s="183"/>
      <c r="AN10" s="183"/>
      <c r="AO10" s="183"/>
      <c r="AP10" s="47">
        <v>26000000000</v>
      </c>
    </row>
    <row r="11" spans="1:42" x14ac:dyDescent="0.2">
      <c r="A11" s="26">
        <f t="shared" si="6"/>
        <v>1111326</v>
      </c>
      <c r="B11" s="91">
        <v>1126</v>
      </c>
      <c r="C11" s="15">
        <v>11102</v>
      </c>
      <c r="D11" s="494"/>
      <c r="E11" s="469"/>
      <c r="F11" s="471"/>
      <c r="G11" s="46" t="s">
        <v>2834</v>
      </c>
      <c r="H11" s="183">
        <f t="shared" si="0"/>
        <v>8367254000</v>
      </c>
      <c r="I11" s="183">
        <f t="shared" si="1"/>
        <v>8367254000</v>
      </c>
      <c r="J11" s="183">
        <f t="shared" si="1"/>
        <v>0</v>
      </c>
      <c r="K11" s="183">
        <f t="shared" si="1"/>
        <v>0</v>
      </c>
      <c r="L11" s="183">
        <f t="shared" si="1"/>
        <v>0</v>
      </c>
      <c r="M11" s="183">
        <f t="shared" si="1"/>
        <v>0</v>
      </c>
      <c r="N11" s="183">
        <f>U11+AB11+AI11+AP11</f>
        <v>0</v>
      </c>
      <c r="O11" s="183">
        <f t="shared" si="2"/>
        <v>2000000000</v>
      </c>
      <c r="P11" s="183">
        <v>2000000000</v>
      </c>
      <c r="Q11" s="183"/>
      <c r="R11" s="183"/>
      <c r="S11" s="183"/>
      <c r="T11" s="183"/>
      <c r="U11" s="47"/>
      <c r="V11" s="183">
        <f t="shared" si="3"/>
        <v>2060000000</v>
      </c>
      <c r="W11" s="183">
        <v>2060000000</v>
      </c>
      <c r="X11" s="183"/>
      <c r="Y11" s="183"/>
      <c r="Z11" s="183"/>
      <c r="AA11" s="183"/>
      <c r="AB11" s="47"/>
      <c r="AC11" s="183">
        <f t="shared" si="4"/>
        <v>2121800000</v>
      </c>
      <c r="AD11" s="183">
        <v>2121800000</v>
      </c>
      <c r="AE11" s="183"/>
      <c r="AF11" s="183"/>
      <c r="AG11" s="183"/>
      <c r="AH11" s="183"/>
      <c r="AI11" s="47"/>
      <c r="AJ11" s="183">
        <f t="shared" si="5"/>
        <v>2185454000</v>
      </c>
      <c r="AK11" s="183">
        <v>2185454000</v>
      </c>
      <c r="AL11" s="183"/>
      <c r="AM11" s="183"/>
      <c r="AN11" s="183"/>
      <c r="AO11" s="183"/>
      <c r="AP11" s="47"/>
    </row>
    <row r="12" spans="1:42" x14ac:dyDescent="0.2">
      <c r="A12" s="26">
        <f t="shared" si="6"/>
        <v>1111360</v>
      </c>
      <c r="B12" s="91">
        <v>1160</v>
      </c>
      <c r="C12" s="15">
        <v>11102</v>
      </c>
      <c r="D12" s="494"/>
      <c r="E12" s="469"/>
      <c r="F12" s="471"/>
      <c r="G12" s="46" t="s">
        <v>2837</v>
      </c>
      <c r="H12" s="183">
        <f t="shared" si="0"/>
        <v>45734361977</v>
      </c>
      <c r="I12" s="183">
        <f t="shared" si="1"/>
        <v>0</v>
      </c>
      <c r="J12" s="183">
        <f t="shared" si="1"/>
        <v>0</v>
      </c>
      <c r="K12" s="183">
        <f t="shared" si="1"/>
        <v>0</v>
      </c>
      <c r="L12" s="183">
        <f t="shared" si="1"/>
        <v>0</v>
      </c>
      <c r="M12" s="183">
        <f t="shared" si="1"/>
        <v>0</v>
      </c>
      <c r="N12" s="183">
        <f>U12+AB12+AI12+AP12</f>
        <v>45734361977</v>
      </c>
      <c r="O12" s="183">
        <f t="shared" si="2"/>
        <v>10760334865</v>
      </c>
      <c r="P12" s="183"/>
      <c r="Q12" s="183"/>
      <c r="R12" s="183"/>
      <c r="S12" s="183"/>
      <c r="T12" s="183"/>
      <c r="U12" s="183">
        <v>10760334865</v>
      </c>
      <c r="V12" s="183">
        <f t="shared" si="3"/>
        <v>11203878496</v>
      </c>
      <c r="W12" s="183"/>
      <c r="X12" s="183"/>
      <c r="Y12" s="183"/>
      <c r="Z12" s="183"/>
      <c r="AA12" s="183"/>
      <c r="AB12" s="183">
        <v>11203878496</v>
      </c>
      <c r="AC12" s="183">
        <f t="shared" si="4"/>
        <v>11652033635</v>
      </c>
      <c r="AD12" s="183"/>
      <c r="AE12" s="183"/>
      <c r="AF12" s="183"/>
      <c r="AG12" s="183"/>
      <c r="AH12" s="183"/>
      <c r="AI12" s="183">
        <v>11652033635</v>
      </c>
      <c r="AJ12" s="183">
        <f t="shared" si="5"/>
        <v>12118114981</v>
      </c>
      <c r="AK12" s="183"/>
      <c r="AL12" s="183"/>
      <c r="AM12" s="183"/>
      <c r="AN12" s="183"/>
      <c r="AO12" s="183"/>
      <c r="AP12" s="183">
        <v>12118114981</v>
      </c>
    </row>
    <row r="13" spans="1:42" x14ac:dyDescent="0.2">
      <c r="A13" s="26">
        <f t="shared" si="6"/>
        <v>1111366</v>
      </c>
      <c r="B13" s="91">
        <v>1166</v>
      </c>
      <c r="C13" s="15">
        <v>11102</v>
      </c>
      <c r="D13" s="494"/>
      <c r="E13" s="469"/>
      <c r="F13" s="471"/>
      <c r="G13" s="46" t="s">
        <v>2838</v>
      </c>
      <c r="H13" s="183">
        <f t="shared" si="0"/>
        <v>600000000</v>
      </c>
      <c r="I13" s="183">
        <f t="shared" si="1"/>
        <v>0</v>
      </c>
      <c r="J13" s="183">
        <f t="shared" si="1"/>
        <v>0</v>
      </c>
      <c r="K13" s="183">
        <f t="shared" si="1"/>
        <v>0</v>
      </c>
      <c r="L13" s="183">
        <f t="shared" si="1"/>
        <v>0</v>
      </c>
      <c r="M13" s="183">
        <f t="shared" si="1"/>
        <v>0</v>
      </c>
      <c r="N13" s="183">
        <f>U13+AB13+AI13+AP13</f>
        <v>600000000</v>
      </c>
      <c r="O13" s="183">
        <f t="shared" si="2"/>
        <v>200000000</v>
      </c>
      <c r="P13" s="183"/>
      <c r="Q13" s="183"/>
      <c r="R13" s="183"/>
      <c r="S13" s="183"/>
      <c r="T13" s="183"/>
      <c r="U13" s="183">
        <v>200000000</v>
      </c>
      <c r="V13" s="183">
        <f t="shared" si="3"/>
        <v>200000000</v>
      </c>
      <c r="W13" s="183"/>
      <c r="X13" s="183"/>
      <c r="Y13" s="183"/>
      <c r="Z13" s="183"/>
      <c r="AA13" s="183"/>
      <c r="AB13" s="183">
        <v>200000000</v>
      </c>
      <c r="AC13" s="183">
        <f t="shared" si="4"/>
        <v>100000000</v>
      </c>
      <c r="AD13" s="183"/>
      <c r="AE13" s="183"/>
      <c r="AF13" s="183"/>
      <c r="AG13" s="183"/>
      <c r="AH13" s="183"/>
      <c r="AI13" s="183">
        <v>100000000</v>
      </c>
      <c r="AJ13" s="183">
        <f t="shared" si="5"/>
        <v>100000000</v>
      </c>
      <c r="AK13" s="183"/>
      <c r="AL13" s="183"/>
      <c r="AM13" s="183"/>
      <c r="AN13" s="183"/>
      <c r="AO13" s="183"/>
      <c r="AP13" s="183">
        <v>100000000</v>
      </c>
    </row>
    <row r="14" spans="1:42" x14ac:dyDescent="0.2">
      <c r="A14" s="26">
        <f t="shared" si="6"/>
        <v>1211308</v>
      </c>
      <c r="B14" s="91">
        <v>1108</v>
      </c>
      <c r="C14" s="15">
        <v>12102</v>
      </c>
      <c r="D14" s="475" t="s">
        <v>674</v>
      </c>
      <c r="E14" s="469">
        <v>25</v>
      </c>
      <c r="F14" s="471">
        <f>SUM(H14:H16)</f>
        <v>841489932</v>
      </c>
      <c r="G14" s="174" t="s">
        <v>1997</v>
      </c>
      <c r="H14" s="183">
        <f t="shared" si="0"/>
        <v>351489932</v>
      </c>
      <c r="I14" s="183">
        <f t="shared" si="1"/>
        <v>351489932</v>
      </c>
      <c r="J14" s="183">
        <f t="shared" si="1"/>
        <v>0</v>
      </c>
      <c r="K14" s="183">
        <f t="shared" si="1"/>
        <v>0</v>
      </c>
      <c r="L14" s="183">
        <f t="shared" si="1"/>
        <v>0</v>
      </c>
      <c r="M14" s="183">
        <f t="shared" si="1"/>
        <v>0</v>
      </c>
      <c r="N14" s="183">
        <f t="shared" si="1"/>
        <v>0</v>
      </c>
      <c r="O14" s="183">
        <f t="shared" si="2"/>
        <v>13691945</v>
      </c>
      <c r="P14" s="183">
        <v>13691945</v>
      </c>
      <c r="Q14" s="183"/>
      <c r="R14" s="183"/>
      <c r="S14" s="183"/>
      <c r="T14" s="183"/>
      <c r="U14" s="183"/>
      <c r="V14" s="183">
        <f t="shared" si="3"/>
        <v>102797987</v>
      </c>
      <c r="W14" s="183">
        <v>102797987</v>
      </c>
      <c r="X14" s="183"/>
      <c r="Y14" s="183"/>
      <c r="Z14" s="183"/>
      <c r="AA14" s="183"/>
      <c r="AB14" s="183"/>
      <c r="AC14" s="183">
        <f t="shared" si="4"/>
        <v>75000000</v>
      </c>
      <c r="AD14" s="183">
        <v>75000000</v>
      </c>
      <c r="AE14" s="183"/>
      <c r="AF14" s="183"/>
      <c r="AG14" s="183"/>
      <c r="AH14" s="183"/>
      <c r="AI14" s="183"/>
      <c r="AJ14" s="183">
        <f t="shared" si="5"/>
        <v>160000000</v>
      </c>
      <c r="AK14" s="183">
        <v>160000000</v>
      </c>
      <c r="AL14" s="183"/>
      <c r="AM14" s="183"/>
      <c r="AN14" s="183"/>
      <c r="AO14" s="183"/>
      <c r="AP14" s="183"/>
    </row>
    <row r="15" spans="1:42" x14ac:dyDescent="0.2">
      <c r="A15" s="26">
        <f t="shared" si="6"/>
        <v>1211305</v>
      </c>
      <c r="B15" s="91">
        <v>1105</v>
      </c>
      <c r="C15" s="15">
        <v>12102</v>
      </c>
      <c r="D15" s="494"/>
      <c r="E15" s="469"/>
      <c r="F15" s="471"/>
      <c r="G15" s="174" t="s">
        <v>2839</v>
      </c>
      <c r="H15" s="183">
        <f t="shared" si="0"/>
        <v>400000000</v>
      </c>
      <c r="I15" s="183">
        <f t="shared" si="1"/>
        <v>400000000</v>
      </c>
      <c r="J15" s="183">
        <f t="shared" si="1"/>
        <v>0</v>
      </c>
      <c r="K15" s="183">
        <f t="shared" si="1"/>
        <v>0</v>
      </c>
      <c r="L15" s="183">
        <f t="shared" si="1"/>
        <v>0</v>
      </c>
      <c r="M15" s="183">
        <f t="shared" si="1"/>
        <v>0</v>
      </c>
      <c r="N15" s="183">
        <f t="shared" si="1"/>
        <v>0</v>
      </c>
      <c r="O15" s="183">
        <f t="shared" si="2"/>
        <v>100000000</v>
      </c>
      <c r="P15" s="183">
        <v>100000000</v>
      </c>
      <c r="Q15" s="183"/>
      <c r="R15" s="183"/>
      <c r="S15" s="183"/>
      <c r="T15" s="183"/>
      <c r="U15" s="183"/>
      <c r="V15" s="183">
        <f t="shared" si="3"/>
        <v>100000000</v>
      </c>
      <c r="W15" s="183">
        <v>100000000</v>
      </c>
      <c r="X15" s="183"/>
      <c r="Y15" s="183"/>
      <c r="Z15" s="183"/>
      <c r="AA15" s="183"/>
      <c r="AB15" s="183"/>
      <c r="AC15" s="183">
        <f t="shared" si="4"/>
        <v>100000000</v>
      </c>
      <c r="AD15" s="183">
        <v>100000000</v>
      </c>
      <c r="AE15" s="183"/>
      <c r="AF15" s="183"/>
      <c r="AG15" s="183"/>
      <c r="AH15" s="183"/>
      <c r="AI15" s="183"/>
      <c r="AJ15" s="183">
        <f t="shared" si="5"/>
        <v>100000000</v>
      </c>
      <c r="AK15" s="183">
        <v>100000000</v>
      </c>
      <c r="AL15" s="183"/>
      <c r="AM15" s="183"/>
      <c r="AN15" s="183"/>
      <c r="AO15" s="183"/>
      <c r="AP15" s="183"/>
    </row>
    <row r="16" spans="1:42" x14ac:dyDescent="0.2">
      <c r="A16" s="26">
        <f t="shared" si="6"/>
        <v>1211317</v>
      </c>
      <c r="B16" s="91">
        <v>1117</v>
      </c>
      <c r="C16" s="15">
        <v>12102</v>
      </c>
      <c r="D16" s="494"/>
      <c r="E16" s="469"/>
      <c r="F16" s="471"/>
      <c r="G16" s="174" t="s">
        <v>1992</v>
      </c>
      <c r="H16" s="183">
        <f t="shared" si="0"/>
        <v>90000000</v>
      </c>
      <c r="I16" s="183">
        <f t="shared" si="1"/>
        <v>90000000</v>
      </c>
      <c r="J16" s="183">
        <f t="shared" si="1"/>
        <v>0</v>
      </c>
      <c r="K16" s="183">
        <f t="shared" si="1"/>
        <v>0</v>
      </c>
      <c r="L16" s="183">
        <f t="shared" si="1"/>
        <v>0</v>
      </c>
      <c r="M16" s="183">
        <f t="shared" si="1"/>
        <v>0</v>
      </c>
      <c r="N16" s="183">
        <f t="shared" si="1"/>
        <v>0</v>
      </c>
      <c r="O16" s="183">
        <f t="shared" si="2"/>
        <v>0</v>
      </c>
      <c r="P16" s="183">
        <v>0</v>
      </c>
      <c r="Q16" s="183"/>
      <c r="R16" s="183"/>
      <c r="S16" s="183"/>
      <c r="T16" s="183"/>
      <c r="U16" s="183"/>
      <c r="V16" s="183">
        <f t="shared" si="3"/>
        <v>32000000</v>
      </c>
      <c r="W16" s="183">
        <v>32000000</v>
      </c>
      <c r="X16" s="183"/>
      <c r="Y16" s="183"/>
      <c r="Z16" s="183"/>
      <c r="AA16" s="183"/>
      <c r="AB16" s="183"/>
      <c r="AC16" s="183">
        <f t="shared" si="4"/>
        <v>27000000</v>
      </c>
      <c r="AD16" s="183">
        <v>27000000</v>
      </c>
      <c r="AE16" s="183"/>
      <c r="AF16" s="183"/>
      <c r="AG16" s="183"/>
      <c r="AH16" s="183"/>
      <c r="AI16" s="183"/>
      <c r="AJ16" s="183">
        <f t="shared" si="5"/>
        <v>31000000</v>
      </c>
      <c r="AK16" s="183">
        <v>31000000</v>
      </c>
      <c r="AL16" s="183"/>
      <c r="AM16" s="183"/>
      <c r="AN16" s="183"/>
      <c r="AO16" s="183"/>
      <c r="AP16" s="183"/>
    </row>
    <row r="17" spans="1:42" x14ac:dyDescent="0.2">
      <c r="A17" s="26">
        <f t="shared" si="6"/>
        <v>1211401</v>
      </c>
      <c r="B17" s="91">
        <f>VLOOKUP(G17,[1]Codific!$B$4:$C$30,2,FALSE)</f>
        <v>1101</v>
      </c>
      <c r="C17" s="15">
        <v>12103</v>
      </c>
      <c r="D17" s="475" t="s">
        <v>675</v>
      </c>
      <c r="E17" s="469">
        <v>25</v>
      </c>
      <c r="F17" s="471">
        <f>SUM(H17:H20)</f>
        <v>1720810749.9391239</v>
      </c>
      <c r="G17" s="174" t="s">
        <v>2840</v>
      </c>
      <c r="H17" s="48">
        <f t="shared" si="0"/>
        <v>945623689.93912387</v>
      </c>
      <c r="I17" s="183">
        <f t="shared" si="1"/>
        <v>945623689.93912387</v>
      </c>
      <c r="J17" s="183">
        <f t="shared" si="1"/>
        <v>0</v>
      </c>
      <c r="K17" s="183">
        <f t="shared" si="1"/>
        <v>0</v>
      </c>
      <c r="L17" s="183">
        <f t="shared" si="1"/>
        <v>0</v>
      </c>
      <c r="M17" s="183">
        <f t="shared" si="1"/>
        <v>0</v>
      </c>
      <c r="N17" s="183">
        <f t="shared" si="1"/>
        <v>0</v>
      </c>
      <c r="O17" s="48">
        <f t="shared" si="2"/>
        <v>282813232.33533132</v>
      </c>
      <c r="P17" s="183">
        <v>282813232.33533132</v>
      </c>
      <c r="Q17" s="183"/>
      <c r="R17" s="183"/>
      <c r="S17" s="183"/>
      <c r="T17" s="183"/>
      <c r="U17" s="183"/>
      <c r="V17" s="48">
        <f t="shared" si="3"/>
        <v>209060307.01198637</v>
      </c>
      <c r="W17" s="183">
        <v>209060307.01198637</v>
      </c>
      <c r="X17" s="183"/>
      <c r="Y17" s="183"/>
      <c r="Z17" s="183"/>
      <c r="AA17" s="183"/>
      <c r="AB17" s="183"/>
      <c r="AC17" s="48">
        <f t="shared" si="4"/>
        <v>219809124.33167589</v>
      </c>
      <c r="AD17" s="183">
        <v>219809124.33167589</v>
      </c>
      <c r="AE17" s="183"/>
      <c r="AF17" s="183"/>
      <c r="AG17" s="183"/>
      <c r="AH17" s="183"/>
      <c r="AI17" s="183"/>
      <c r="AJ17" s="48">
        <f t="shared" si="5"/>
        <v>233941026.26013023</v>
      </c>
      <c r="AK17" s="183">
        <v>233941026.26013023</v>
      </c>
      <c r="AL17" s="183"/>
      <c r="AM17" s="183"/>
      <c r="AN17" s="183"/>
      <c r="AO17" s="183"/>
      <c r="AP17" s="183"/>
    </row>
    <row r="18" spans="1:42" x14ac:dyDescent="0.2">
      <c r="A18" s="26">
        <f t="shared" si="6"/>
        <v>1211405</v>
      </c>
      <c r="B18" s="91">
        <v>1105</v>
      </c>
      <c r="C18" s="15">
        <v>12103</v>
      </c>
      <c r="D18" s="494"/>
      <c r="E18" s="469"/>
      <c r="F18" s="471"/>
      <c r="G18" s="174" t="s">
        <v>2839</v>
      </c>
      <c r="H18" s="183">
        <f t="shared" si="0"/>
        <v>761987060</v>
      </c>
      <c r="I18" s="183">
        <f t="shared" si="1"/>
        <v>197490269</v>
      </c>
      <c r="J18" s="183">
        <f t="shared" si="1"/>
        <v>0</v>
      </c>
      <c r="K18" s="183">
        <f t="shared" si="1"/>
        <v>0</v>
      </c>
      <c r="L18" s="183">
        <f t="shared" si="1"/>
        <v>0</v>
      </c>
      <c r="M18" s="183">
        <f t="shared" si="1"/>
        <v>564496791</v>
      </c>
      <c r="N18" s="183">
        <f t="shared" si="1"/>
        <v>0</v>
      </c>
      <c r="O18" s="183">
        <f t="shared" si="2"/>
        <v>184930000</v>
      </c>
      <c r="P18" s="183">
        <v>50000000</v>
      </c>
      <c r="Q18" s="183"/>
      <c r="R18" s="183"/>
      <c r="S18" s="183"/>
      <c r="T18" s="183">
        <v>134930000</v>
      </c>
      <c r="U18" s="183"/>
      <c r="V18" s="183">
        <f t="shared" si="3"/>
        <v>188141323</v>
      </c>
      <c r="W18" s="183">
        <v>49163423</v>
      </c>
      <c r="X18" s="183"/>
      <c r="Y18" s="183"/>
      <c r="Z18" s="183"/>
      <c r="AA18" s="183">
        <v>138977900</v>
      </c>
      <c r="AB18" s="183"/>
      <c r="AC18" s="183">
        <f t="shared" si="4"/>
        <v>192310660</v>
      </c>
      <c r="AD18" s="183">
        <v>49163423</v>
      </c>
      <c r="AE18" s="183"/>
      <c r="AF18" s="183"/>
      <c r="AG18" s="183"/>
      <c r="AH18" s="183">
        <v>143147237</v>
      </c>
      <c r="AI18" s="183"/>
      <c r="AJ18" s="183">
        <f t="shared" si="5"/>
        <v>196605077</v>
      </c>
      <c r="AK18" s="183">
        <v>49163423</v>
      </c>
      <c r="AL18" s="183"/>
      <c r="AM18" s="183"/>
      <c r="AN18" s="183"/>
      <c r="AO18" s="183">
        <v>147441654</v>
      </c>
      <c r="AP18" s="183"/>
    </row>
    <row r="19" spans="1:42" x14ac:dyDescent="0.2">
      <c r="A19" s="26">
        <f t="shared" si="6"/>
        <v>1211408</v>
      </c>
      <c r="B19" s="91">
        <v>1108</v>
      </c>
      <c r="C19" s="15">
        <v>12103</v>
      </c>
      <c r="D19" s="494"/>
      <c r="E19" s="469"/>
      <c r="F19" s="471"/>
      <c r="G19" s="174" t="s">
        <v>1997</v>
      </c>
      <c r="H19" s="183">
        <f t="shared" si="0"/>
        <v>13200000</v>
      </c>
      <c r="I19" s="183">
        <f t="shared" si="1"/>
        <v>13200000</v>
      </c>
      <c r="J19" s="183">
        <f t="shared" si="1"/>
        <v>0</v>
      </c>
      <c r="K19" s="183">
        <f t="shared" si="1"/>
        <v>0</v>
      </c>
      <c r="L19" s="183">
        <f t="shared" si="1"/>
        <v>0</v>
      </c>
      <c r="M19" s="183">
        <f t="shared" si="1"/>
        <v>0</v>
      </c>
      <c r="N19" s="183">
        <f t="shared" si="1"/>
        <v>0</v>
      </c>
      <c r="O19" s="183">
        <f t="shared" si="2"/>
        <v>0</v>
      </c>
      <c r="P19" s="183">
        <v>0</v>
      </c>
      <c r="Q19" s="183"/>
      <c r="R19" s="183"/>
      <c r="S19" s="183"/>
      <c r="T19" s="183"/>
      <c r="U19" s="183"/>
      <c r="V19" s="183">
        <f t="shared" si="3"/>
        <v>9200000</v>
      </c>
      <c r="W19" s="183">
        <v>9200000</v>
      </c>
      <c r="X19" s="183"/>
      <c r="Y19" s="183"/>
      <c r="Z19" s="183"/>
      <c r="AA19" s="183"/>
      <c r="AB19" s="183"/>
      <c r="AC19" s="183">
        <f t="shared" si="4"/>
        <v>2000000</v>
      </c>
      <c r="AD19" s="183">
        <v>2000000</v>
      </c>
      <c r="AE19" s="183"/>
      <c r="AF19" s="183"/>
      <c r="AG19" s="183"/>
      <c r="AH19" s="183"/>
      <c r="AI19" s="183"/>
      <c r="AJ19" s="183">
        <f t="shared" si="5"/>
        <v>2000000</v>
      </c>
      <c r="AK19" s="183">
        <v>2000000</v>
      </c>
      <c r="AL19" s="183"/>
      <c r="AM19" s="183"/>
      <c r="AN19" s="183"/>
      <c r="AO19" s="183"/>
      <c r="AP19" s="183"/>
    </row>
    <row r="20" spans="1:42" x14ac:dyDescent="0.2">
      <c r="A20" s="26">
        <f t="shared" si="6"/>
        <v>1211432</v>
      </c>
      <c r="B20" s="91">
        <v>1132</v>
      </c>
      <c r="C20" s="15">
        <v>12103</v>
      </c>
      <c r="D20" s="494"/>
      <c r="E20" s="469"/>
      <c r="F20" s="471"/>
      <c r="G20" s="174" t="s">
        <v>1989</v>
      </c>
      <c r="H20" s="183">
        <f t="shared" si="0"/>
        <v>0</v>
      </c>
      <c r="I20" s="183">
        <f t="shared" si="1"/>
        <v>0</v>
      </c>
      <c r="J20" s="183">
        <f t="shared" si="1"/>
        <v>0</v>
      </c>
      <c r="K20" s="183">
        <f t="shared" si="1"/>
        <v>0</v>
      </c>
      <c r="L20" s="183">
        <f t="shared" si="1"/>
        <v>0</v>
      </c>
      <c r="M20" s="183">
        <f t="shared" si="1"/>
        <v>0</v>
      </c>
      <c r="N20" s="183">
        <f t="shared" si="1"/>
        <v>0</v>
      </c>
      <c r="O20" s="183">
        <f t="shared" si="2"/>
        <v>0</v>
      </c>
      <c r="P20" s="183"/>
      <c r="Q20" s="183"/>
      <c r="R20" s="183"/>
      <c r="S20" s="183"/>
      <c r="T20" s="183"/>
      <c r="U20" s="183"/>
      <c r="V20" s="183">
        <f t="shared" si="3"/>
        <v>0</v>
      </c>
      <c r="W20" s="183">
        <v>0</v>
      </c>
      <c r="X20" s="183"/>
      <c r="Y20" s="183"/>
      <c r="Z20" s="183"/>
      <c r="AA20" s="183"/>
      <c r="AB20" s="183"/>
      <c r="AC20" s="183">
        <f t="shared" si="4"/>
        <v>0</v>
      </c>
      <c r="AD20" s="183">
        <v>0</v>
      </c>
      <c r="AE20" s="183"/>
      <c r="AF20" s="183"/>
      <c r="AG20" s="183"/>
      <c r="AH20" s="183"/>
      <c r="AI20" s="183"/>
      <c r="AJ20" s="183">
        <f t="shared" si="5"/>
        <v>0</v>
      </c>
      <c r="AK20" s="183">
        <v>0</v>
      </c>
      <c r="AL20" s="183"/>
      <c r="AM20" s="183"/>
      <c r="AN20" s="183"/>
      <c r="AO20" s="183"/>
      <c r="AP20" s="183"/>
    </row>
    <row r="21" spans="1:42" x14ac:dyDescent="0.2">
      <c r="A21" s="26">
        <f t="shared" si="6"/>
        <v>1211508</v>
      </c>
      <c r="B21" s="91">
        <v>1108</v>
      </c>
      <c r="C21" s="15">
        <v>12104</v>
      </c>
      <c r="D21" s="174" t="s">
        <v>676</v>
      </c>
      <c r="E21" s="76">
        <v>25</v>
      </c>
      <c r="F21" s="181">
        <f>SUM(H21:H21)</f>
        <v>8444759522</v>
      </c>
      <c r="G21" s="174" t="s">
        <v>1997</v>
      </c>
      <c r="H21" s="183">
        <f t="shared" si="0"/>
        <v>8444759522</v>
      </c>
      <c r="I21" s="183">
        <f t="shared" si="1"/>
        <v>696408056</v>
      </c>
      <c r="J21" s="183">
        <f t="shared" si="1"/>
        <v>0</v>
      </c>
      <c r="K21" s="183">
        <f t="shared" si="1"/>
        <v>0</v>
      </c>
      <c r="L21" s="183">
        <f t="shared" si="1"/>
        <v>0</v>
      </c>
      <c r="M21" s="183">
        <f t="shared" si="1"/>
        <v>7748351466</v>
      </c>
      <c r="N21" s="183">
        <f t="shared" si="1"/>
        <v>0</v>
      </c>
      <c r="O21" s="183">
        <f t="shared" si="2"/>
        <v>1978373611</v>
      </c>
      <c r="P21" s="183">
        <v>126308055</v>
      </c>
      <c r="Q21" s="183"/>
      <c r="R21" s="183"/>
      <c r="S21" s="183"/>
      <c r="T21" s="183">
        <v>1852065556</v>
      </c>
      <c r="U21" s="183"/>
      <c r="V21" s="183">
        <f t="shared" si="3"/>
        <v>2125425510</v>
      </c>
      <c r="W21" s="183">
        <v>217797987</v>
      </c>
      <c r="X21" s="183"/>
      <c r="Y21" s="183"/>
      <c r="Z21" s="183"/>
      <c r="AA21" s="183">
        <v>1907627523</v>
      </c>
      <c r="AB21" s="183"/>
      <c r="AC21" s="183">
        <f t="shared" si="4"/>
        <v>2156858362</v>
      </c>
      <c r="AD21" s="183">
        <v>192002014</v>
      </c>
      <c r="AE21" s="183"/>
      <c r="AF21" s="183"/>
      <c r="AG21" s="183"/>
      <c r="AH21" s="183">
        <v>1964856348</v>
      </c>
      <c r="AI21" s="183"/>
      <c r="AJ21" s="183">
        <f t="shared" si="5"/>
        <v>2184102039</v>
      </c>
      <c r="AK21" s="183">
        <v>160300000</v>
      </c>
      <c r="AL21" s="183"/>
      <c r="AM21" s="183"/>
      <c r="AN21" s="183"/>
      <c r="AO21" s="183">
        <v>2023802039</v>
      </c>
      <c r="AP21" s="183"/>
    </row>
    <row r="22" spans="1:42" x14ac:dyDescent="0.2">
      <c r="A22" s="26">
        <f t="shared" si="6"/>
        <v>1211201</v>
      </c>
      <c r="B22" s="91">
        <f>VLOOKUP(G22,[1]Codific!$B$4:$C$30,2,FALSE)</f>
        <v>1101</v>
      </c>
      <c r="C22" s="15">
        <v>12101</v>
      </c>
      <c r="D22" s="174" t="s">
        <v>2841</v>
      </c>
      <c r="E22" s="76">
        <v>25</v>
      </c>
      <c r="F22" s="181">
        <f>SUM(H22:H22)</f>
        <v>624000000</v>
      </c>
      <c r="G22" s="174" t="s">
        <v>2840</v>
      </c>
      <c r="H22" s="48">
        <f t="shared" si="0"/>
        <v>624000000</v>
      </c>
      <c r="I22" s="183">
        <f t="shared" si="1"/>
        <v>624000000</v>
      </c>
      <c r="J22" s="183">
        <f t="shared" si="1"/>
        <v>0</v>
      </c>
      <c r="K22" s="183">
        <f t="shared" si="1"/>
        <v>0</v>
      </c>
      <c r="L22" s="183">
        <f t="shared" si="1"/>
        <v>0</v>
      </c>
      <c r="M22" s="183">
        <f t="shared" si="1"/>
        <v>0</v>
      </c>
      <c r="N22" s="183">
        <f t="shared" si="1"/>
        <v>0</v>
      </c>
      <c r="O22" s="48">
        <f t="shared" si="2"/>
        <v>40000000</v>
      </c>
      <c r="P22" s="46">
        <v>40000000</v>
      </c>
      <c r="Q22" s="46"/>
      <c r="R22" s="46"/>
      <c r="S22" s="46"/>
      <c r="T22" s="46"/>
      <c r="U22" s="46"/>
      <c r="V22" s="48">
        <f t="shared" si="3"/>
        <v>218000000</v>
      </c>
      <c r="W22" s="46">
        <v>218000000</v>
      </c>
      <c r="X22" s="46"/>
      <c r="Y22" s="46"/>
      <c r="Z22" s="46"/>
      <c r="AA22" s="46"/>
      <c r="AB22" s="46"/>
      <c r="AC22" s="48">
        <f t="shared" si="4"/>
        <v>198000000</v>
      </c>
      <c r="AD22" s="46">
        <v>198000000</v>
      </c>
      <c r="AE22" s="46"/>
      <c r="AF22" s="46"/>
      <c r="AG22" s="46"/>
      <c r="AH22" s="46"/>
      <c r="AI22" s="46"/>
      <c r="AJ22" s="48">
        <f t="shared" si="5"/>
        <v>168000000</v>
      </c>
      <c r="AK22" s="46">
        <v>168000000</v>
      </c>
      <c r="AL22" s="46"/>
      <c r="AM22" s="46"/>
      <c r="AN22" s="46"/>
      <c r="AO22" s="46"/>
      <c r="AP22" s="46"/>
    </row>
    <row r="23" spans="1:42" ht="27" x14ac:dyDescent="0.2">
      <c r="A23" s="26">
        <f t="shared" si="6"/>
        <v>1311240</v>
      </c>
      <c r="B23" s="91">
        <v>1140</v>
      </c>
      <c r="C23" s="15">
        <v>13101</v>
      </c>
      <c r="D23" s="475" t="s">
        <v>679</v>
      </c>
      <c r="E23" s="469">
        <v>20</v>
      </c>
      <c r="F23" s="471">
        <f>SUM(H23:H25)</f>
        <v>1941580240</v>
      </c>
      <c r="G23" s="174" t="s">
        <v>2842</v>
      </c>
      <c r="H23" s="183">
        <f t="shared" si="0"/>
        <v>656580240</v>
      </c>
      <c r="I23" s="183">
        <f t="shared" si="1"/>
        <v>656580240</v>
      </c>
      <c r="J23" s="183">
        <f t="shared" si="1"/>
        <v>0</v>
      </c>
      <c r="K23" s="183">
        <f t="shared" si="1"/>
        <v>0</v>
      </c>
      <c r="L23" s="183">
        <f t="shared" si="1"/>
        <v>0</v>
      </c>
      <c r="M23" s="183">
        <f t="shared" si="1"/>
        <v>0</v>
      </c>
      <c r="N23" s="183">
        <f t="shared" si="1"/>
        <v>0</v>
      </c>
      <c r="O23" s="183">
        <f t="shared" si="2"/>
        <v>120000000</v>
      </c>
      <c r="P23" s="183">
        <v>120000000</v>
      </c>
      <c r="Q23" s="183"/>
      <c r="R23" s="183"/>
      <c r="S23" s="183"/>
      <c r="T23" s="183"/>
      <c r="U23" s="183"/>
      <c r="V23" s="183">
        <f t="shared" si="3"/>
        <v>173600000</v>
      </c>
      <c r="W23" s="183">
        <v>173600000</v>
      </c>
      <c r="X23" s="183"/>
      <c r="Y23" s="183"/>
      <c r="Z23" s="183"/>
      <c r="AA23" s="183"/>
      <c r="AB23" s="183"/>
      <c r="AC23" s="183">
        <f t="shared" si="4"/>
        <v>178808000</v>
      </c>
      <c r="AD23" s="183">
        <v>178808000</v>
      </c>
      <c r="AE23" s="183"/>
      <c r="AF23" s="183"/>
      <c r="AG23" s="183"/>
      <c r="AH23" s="183"/>
      <c r="AI23" s="183"/>
      <c r="AJ23" s="183">
        <f t="shared" si="5"/>
        <v>184172240</v>
      </c>
      <c r="AK23" s="183">
        <v>184172240</v>
      </c>
      <c r="AL23" s="183"/>
      <c r="AM23" s="183"/>
      <c r="AN23" s="183"/>
      <c r="AO23" s="183"/>
      <c r="AP23" s="183"/>
    </row>
    <row r="24" spans="1:42" x14ac:dyDescent="0.2">
      <c r="A24" s="26">
        <f t="shared" si="6"/>
        <v>1311228</v>
      </c>
      <c r="B24" s="91">
        <v>1128</v>
      </c>
      <c r="C24" s="15">
        <v>13101</v>
      </c>
      <c r="D24" s="494"/>
      <c r="E24" s="469"/>
      <c r="F24" s="471"/>
      <c r="G24" s="174" t="s">
        <v>2843</v>
      </c>
      <c r="H24" s="183">
        <f t="shared" si="0"/>
        <v>1255000000</v>
      </c>
      <c r="I24" s="183">
        <f t="shared" si="1"/>
        <v>1255000000</v>
      </c>
      <c r="J24" s="183">
        <f t="shared" si="1"/>
        <v>0</v>
      </c>
      <c r="K24" s="183">
        <f t="shared" si="1"/>
        <v>0</v>
      </c>
      <c r="L24" s="183">
        <f t="shared" si="1"/>
        <v>0</v>
      </c>
      <c r="M24" s="183">
        <f t="shared" si="1"/>
        <v>0</v>
      </c>
      <c r="N24" s="183">
        <f t="shared" si="1"/>
        <v>0</v>
      </c>
      <c r="O24" s="183">
        <f t="shared" si="2"/>
        <v>286322875</v>
      </c>
      <c r="P24" s="183">
        <v>286322875</v>
      </c>
      <c r="Q24" s="183"/>
      <c r="R24" s="183"/>
      <c r="S24" s="183"/>
      <c r="T24" s="183"/>
      <c r="U24" s="183"/>
      <c r="V24" s="183">
        <f t="shared" si="3"/>
        <v>324850000</v>
      </c>
      <c r="W24" s="183">
        <v>324850000</v>
      </c>
      <c r="X24" s="183"/>
      <c r="Y24" s="183"/>
      <c r="Z24" s="183"/>
      <c r="AA24" s="183"/>
      <c r="AB24" s="183"/>
      <c r="AC24" s="183">
        <f t="shared" si="4"/>
        <v>292842500</v>
      </c>
      <c r="AD24" s="183">
        <v>292842500</v>
      </c>
      <c r="AE24" s="183"/>
      <c r="AF24" s="183"/>
      <c r="AG24" s="183"/>
      <c r="AH24" s="183"/>
      <c r="AI24" s="183"/>
      <c r="AJ24" s="183">
        <f t="shared" si="5"/>
        <v>350984625</v>
      </c>
      <c r="AK24" s="183">
        <v>350984625</v>
      </c>
      <c r="AL24" s="183"/>
      <c r="AM24" s="183"/>
      <c r="AN24" s="183"/>
      <c r="AO24" s="183"/>
      <c r="AP24" s="183"/>
    </row>
    <row r="25" spans="1:42" x14ac:dyDescent="0.2">
      <c r="A25" s="26">
        <f t="shared" si="6"/>
        <v>1311232</v>
      </c>
      <c r="B25" s="91">
        <v>1132</v>
      </c>
      <c r="C25" s="15">
        <v>13101</v>
      </c>
      <c r="D25" s="494"/>
      <c r="E25" s="469"/>
      <c r="F25" s="471"/>
      <c r="G25" s="174" t="s">
        <v>1989</v>
      </c>
      <c r="H25" s="183">
        <f t="shared" si="0"/>
        <v>30000000</v>
      </c>
      <c r="I25" s="183">
        <f t="shared" ref="I25:N40" si="7">P25+W25+AD25+AK25</f>
        <v>30000000</v>
      </c>
      <c r="J25" s="183">
        <f t="shared" si="7"/>
        <v>0</v>
      </c>
      <c r="K25" s="183">
        <f t="shared" si="7"/>
        <v>0</v>
      </c>
      <c r="L25" s="183">
        <f t="shared" si="7"/>
        <v>0</v>
      </c>
      <c r="M25" s="183">
        <f t="shared" si="7"/>
        <v>0</v>
      </c>
      <c r="N25" s="183">
        <f t="shared" si="7"/>
        <v>0</v>
      </c>
      <c r="O25" s="183">
        <v>0</v>
      </c>
      <c r="P25" s="183">
        <v>0</v>
      </c>
      <c r="Q25" s="183"/>
      <c r="R25" s="183"/>
      <c r="S25" s="183"/>
      <c r="T25" s="183"/>
      <c r="U25" s="183"/>
      <c r="V25" s="183">
        <f t="shared" si="3"/>
        <v>10000000</v>
      </c>
      <c r="W25" s="183">
        <v>10000000</v>
      </c>
      <c r="X25" s="183"/>
      <c r="Y25" s="183"/>
      <c r="Z25" s="183"/>
      <c r="AA25" s="183"/>
      <c r="AB25" s="183"/>
      <c r="AC25" s="183">
        <f t="shared" si="4"/>
        <v>10000000</v>
      </c>
      <c r="AD25" s="183">
        <v>10000000</v>
      </c>
      <c r="AE25" s="183"/>
      <c r="AF25" s="183"/>
      <c r="AG25" s="183"/>
      <c r="AH25" s="183"/>
      <c r="AI25" s="183"/>
      <c r="AJ25" s="183">
        <f t="shared" si="5"/>
        <v>10000000</v>
      </c>
      <c r="AK25" s="183">
        <v>10000000</v>
      </c>
      <c r="AL25" s="183"/>
      <c r="AM25" s="183"/>
      <c r="AN25" s="183"/>
      <c r="AO25" s="183"/>
      <c r="AP25" s="183"/>
    </row>
    <row r="26" spans="1:42" x14ac:dyDescent="0.2">
      <c r="A26" s="26">
        <f t="shared" si="6"/>
        <v>1311337</v>
      </c>
      <c r="B26" s="91">
        <v>1137</v>
      </c>
      <c r="C26" s="15">
        <v>13102</v>
      </c>
      <c r="D26" s="475" t="s">
        <v>680</v>
      </c>
      <c r="E26" s="469">
        <v>20</v>
      </c>
      <c r="F26" s="471">
        <f>SUM(H26:H27)</f>
        <v>9609193176</v>
      </c>
      <c r="G26" s="174" t="s">
        <v>2844</v>
      </c>
      <c r="H26" s="183">
        <f t="shared" si="0"/>
        <v>5020352400</v>
      </c>
      <c r="I26" s="183">
        <f t="shared" si="7"/>
        <v>5020352400</v>
      </c>
      <c r="J26" s="183">
        <f t="shared" si="7"/>
        <v>0</v>
      </c>
      <c r="K26" s="183">
        <f t="shared" si="7"/>
        <v>0</v>
      </c>
      <c r="L26" s="183">
        <f t="shared" si="7"/>
        <v>0</v>
      </c>
      <c r="M26" s="183">
        <f t="shared" si="7"/>
        <v>0</v>
      </c>
      <c r="N26" s="183">
        <f t="shared" si="7"/>
        <v>0</v>
      </c>
      <c r="O26" s="183">
        <f>SUM(P26:U26)</f>
        <v>1200000000</v>
      </c>
      <c r="P26" s="183">
        <v>1200000000</v>
      </c>
      <c r="Q26" s="183"/>
      <c r="R26" s="183"/>
      <c r="S26" s="183"/>
      <c r="T26" s="183"/>
      <c r="U26" s="183"/>
      <c r="V26" s="183">
        <f t="shared" si="3"/>
        <v>1236000000</v>
      </c>
      <c r="W26" s="183">
        <v>1236000000</v>
      </c>
      <c r="X26" s="183"/>
      <c r="Y26" s="183"/>
      <c r="Z26" s="183"/>
      <c r="AA26" s="183"/>
      <c r="AB26" s="183"/>
      <c r="AC26" s="183">
        <f t="shared" si="4"/>
        <v>1273080000</v>
      </c>
      <c r="AD26" s="183">
        <v>1273080000</v>
      </c>
      <c r="AE26" s="183"/>
      <c r="AF26" s="183"/>
      <c r="AG26" s="183"/>
      <c r="AH26" s="183"/>
      <c r="AI26" s="183"/>
      <c r="AJ26" s="183">
        <f t="shared" si="5"/>
        <v>1311272400</v>
      </c>
      <c r="AK26" s="183">
        <v>1311272400</v>
      </c>
      <c r="AL26" s="183"/>
      <c r="AM26" s="183"/>
      <c r="AN26" s="183"/>
      <c r="AO26" s="183"/>
      <c r="AP26" s="183"/>
    </row>
    <row r="27" spans="1:42" x14ac:dyDescent="0.2">
      <c r="A27" s="26">
        <f t="shared" si="6"/>
        <v>1311328</v>
      </c>
      <c r="B27" s="91">
        <v>1128</v>
      </c>
      <c r="C27" s="15">
        <v>13102</v>
      </c>
      <c r="D27" s="475"/>
      <c r="E27" s="469"/>
      <c r="F27" s="471"/>
      <c r="G27" s="174" t="s">
        <v>2843</v>
      </c>
      <c r="H27" s="183">
        <f t="shared" si="0"/>
        <v>4588840776</v>
      </c>
      <c r="I27" s="183">
        <f t="shared" si="7"/>
        <v>4588840776</v>
      </c>
      <c r="J27" s="183">
        <f t="shared" si="7"/>
        <v>0</v>
      </c>
      <c r="K27" s="183">
        <f t="shared" si="7"/>
        <v>0</v>
      </c>
      <c r="L27" s="183">
        <f t="shared" si="7"/>
        <v>0</v>
      </c>
      <c r="M27" s="183">
        <f t="shared" si="7"/>
        <v>0</v>
      </c>
      <c r="N27" s="183">
        <f t="shared" si="7"/>
        <v>0</v>
      </c>
      <c r="O27" s="183">
        <f>SUM(P27:U27)</f>
        <v>1188953125</v>
      </c>
      <c r="P27" s="183">
        <v>1188953125</v>
      </c>
      <c r="Q27" s="183"/>
      <c r="R27" s="183"/>
      <c r="S27" s="183"/>
      <c r="T27" s="183"/>
      <c r="U27" s="183"/>
      <c r="V27" s="183">
        <f t="shared" si="3"/>
        <v>1034984280</v>
      </c>
      <c r="W27" s="183">
        <v>1034984280</v>
      </c>
      <c r="X27" s="183"/>
      <c r="Y27" s="183"/>
      <c r="Z27" s="183"/>
      <c r="AA27" s="183"/>
      <c r="AB27" s="183"/>
      <c r="AC27" s="183">
        <f t="shared" si="4"/>
        <v>1192886808</v>
      </c>
      <c r="AD27" s="183">
        <v>1192886808</v>
      </c>
      <c r="AE27" s="183"/>
      <c r="AF27" s="183"/>
      <c r="AG27" s="183"/>
      <c r="AH27" s="183"/>
      <c r="AI27" s="183"/>
      <c r="AJ27" s="183">
        <f t="shared" si="5"/>
        <v>1172016563</v>
      </c>
      <c r="AK27" s="183">
        <v>1172016563</v>
      </c>
      <c r="AL27" s="183"/>
      <c r="AM27" s="183"/>
      <c r="AN27" s="183"/>
      <c r="AO27" s="183"/>
      <c r="AP27" s="183"/>
    </row>
    <row r="28" spans="1:42" x14ac:dyDescent="0.2">
      <c r="A28" s="26">
        <f t="shared" si="6"/>
        <v>1311439</v>
      </c>
      <c r="B28" s="91">
        <v>1139</v>
      </c>
      <c r="C28" s="15">
        <v>13103</v>
      </c>
      <c r="D28" s="475" t="s">
        <v>681</v>
      </c>
      <c r="E28" s="469">
        <v>20</v>
      </c>
      <c r="F28" s="471">
        <f>SUM(H28:H35)</f>
        <v>10608703530</v>
      </c>
      <c r="G28" s="174" t="s">
        <v>2845</v>
      </c>
      <c r="H28" s="183">
        <f t="shared" ref="H28:H35" si="8">SUM(I28:N28)</f>
        <v>405562620</v>
      </c>
      <c r="I28" s="183">
        <f t="shared" si="7"/>
        <v>405562620</v>
      </c>
      <c r="J28" s="183">
        <f t="shared" si="7"/>
        <v>0</v>
      </c>
      <c r="K28" s="183">
        <f t="shared" si="7"/>
        <v>0</v>
      </c>
      <c r="L28" s="183">
        <f t="shared" si="7"/>
        <v>0</v>
      </c>
      <c r="M28" s="183">
        <f t="shared" si="7"/>
        <v>0</v>
      </c>
      <c r="N28" s="183">
        <f t="shared" si="7"/>
        <v>0</v>
      </c>
      <c r="O28" s="183">
        <f t="shared" ref="O28:O35" si="9">SUM(P28:U28)</f>
        <v>60000000</v>
      </c>
      <c r="P28" s="183">
        <v>60000000</v>
      </c>
      <c r="Q28" s="183"/>
      <c r="R28" s="183"/>
      <c r="S28" s="183"/>
      <c r="T28" s="183"/>
      <c r="U28" s="183"/>
      <c r="V28" s="183">
        <f t="shared" si="3"/>
        <v>111800000</v>
      </c>
      <c r="W28" s="183">
        <v>111800000</v>
      </c>
      <c r="X28" s="183"/>
      <c r="Y28" s="183"/>
      <c r="Z28" s="183"/>
      <c r="AA28" s="183"/>
      <c r="AB28" s="183"/>
      <c r="AC28" s="183">
        <f t="shared" si="4"/>
        <v>115154000</v>
      </c>
      <c r="AD28" s="183">
        <v>115154000</v>
      </c>
      <c r="AE28" s="183"/>
      <c r="AF28" s="183"/>
      <c r="AG28" s="183"/>
      <c r="AH28" s="183"/>
      <c r="AI28" s="183"/>
      <c r="AJ28" s="183">
        <f t="shared" si="5"/>
        <v>118608620</v>
      </c>
      <c r="AK28" s="183">
        <v>118608620</v>
      </c>
      <c r="AL28" s="183"/>
      <c r="AM28" s="183"/>
      <c r="AN28" s="183"/>
      <c r="AO28" s="183"/>
      <c r="AP28" s="183"/>
    </row>
    <row r="29" spans="1:42" x14ac:dyDescent="0.2">
      <c r="A29" s="26">
        <f t="shared" si="6"/>
        <v>1311438</v>
      </c>
      <c r="B29" s="91">
        <v>1138</v>
      </c>
      <c r="C29" s="15">
        <v>13103</v>
      </c>
      <c r="D29" s="475"/>
      <c r="E29" s="469"/>
      <c r="F29" s="471"/>
      <c r="G29" s="174" t="s">
        <v>2846</v>
      </c>
      <c r="H29" s="183">
        <f t="shared" si="8"/>
        <v>3028447550</v>
      </c>
      <c r="I29" s="183">
        <f t="shared" si="7"/>
        <v>3028447550</v>
      </c>
      <c r="J29" s="183">
        <f t="shared" si="7"/>
        <v>0</v>
      </c>
      <c r="K29" s="183">
        <f t="shared" si="7"/>
        <v>0</v>
      </c>
      <c r="L29" s="183">
        <f t="shared" si="7"/>
        <v>0</v>
      </c>
      <c r="M29" s="183">
        <f t="shared" si="7"/>
        <v>0</v>
      </c>
      <c r="N29" s="183">
        <f t="shared" si="7"/>
        <v>0</v>
      </c>
      <c r="O29" s="183">
        <f t="shared" si="9"/>
        <v>650000000</v>
      </c>
      <c r="P29" s="183">
        <v>650000000</v>
      </c>
      <c r="Q29" s="183"/>
      <c r="R29" s="183"/>
      <c r="S29" s="183"/>
      <c r="T29" s="183"/>
      <c r="U29" s="183"/>
      <c r="V29" s="183">
        <f t="shared" si="3"/>
        <v>769500000</v>
      </c>
      <c r="W29" s="183">
        <v>769500000</v>
      </c>
      <c r="X29" s="183"/>
      <c r="Y29" s="183"/>
      <c r="Z29" s="183"/>
      <c r="AA29" s="183"/>
      <c r="AB29" s="183"/>
      <c r="AC29" s="183">
        <f t="shared" si="4"/>
        <v>792585000</v>
      </c>
      <c r="AD29" s="183">
        <v>792585000</v>
      </c>
      <c r="AE29" s="183"/>
      <c r="AF29" s="183"/>
      <c r="AG29" s="183"/>
      <c r="AH29" s="183"/>
      <c r="AI29" s="183"/>
      <c r="AJ29" s="183">
        <f t="shared" si="5"/>
        <v>816362550</v>
      </c>
      <c r="AK29" s="183">
        <v>816362550</v>
      </c>
      <c r="AL29" s="183"/>
      <c r="AM29" s="183"/>
      <c r="AN29" s="183"/>
      <c r="AO29" s="183"/>
      <c r="AP29" s="183"/>
    </row>
    <row r="30" spans="1:42" x14ac:dyDescent="0.2">
      <c r="A30" s="26">
        <f t="shared" si="6"/>
        <v>1311466</v>
      </c>
      <c r="B30" s="91">
        <v>1166</v>
      </c>
      <c r="C30" s="15">
        <v>13103</v>
      </c>
      <c r="D30" s="475"/>
      <c r="E30" s="469"/>
      <c r="F30" s="471"/>
      <c r="G30" s="174" t="s">
        <v>2838</v>
      </c>
      <c r="H30" s="183">
        <f t="shared" si="8"/>
        <v>113000000</v>
      </c>
      <c r="I30" s="183">
        <f t="shared" si="7"/>
        <v>0</v>
      </c>
      <c r="J30" s="183">
        <f t="shared" si="7"/>
        <v>0</v>
      </c>
      <c r="K30" s="183">
        <f t="shared" si="7"/>
        <v>0</v>
      </c>
      <c r="L30" s="183">
        <f t="shared" si="7"/>
        <v>0</v>
      </c>
      <c r="M30" s="183">
        <f t="shared" si="7"/>
        <v>0</v>
      </c>
      <c r="N30" s="183">
        <f t="shared" si="7"/>
        <v>113000000</v>
      </c>
      <c r="O30" s="183">
        <f t="shared" si="9"/>
        <v>30500000</v>
      </c>
      <c r="P30" s="183">
        <v>0</v>
      </c>
      <c r="Q30" s="183"/>
      <c r="R30" s="183"/>
      <c r="S30" s="183"/>
      <c r="T30" s="183"/>
      <c r="U30" s="183">
        <v>30500000</v>
      </c>
      <c r="V30" s="183">
        <f t="shared" si="3"/>
        <v>26500000</v>
      </c>
      <c r="W30" s="183">
        <v>0</v>
      </c>
      <c r="X30" s="183"/>
      <c r="Y30" s="183"/>
      <c r="Z30" s="183"/>
      <c r="AA30" s="183"/>
      <c r="AB30" s="183">
        <v>26500000</v>
      </c>
      <c r="AC30" s="183">
        <f t="shared" si="4"/>
        <v>27000000</v>
      </c>
      <c r="AD30" s="183">
        <v>0</v>
      </c>
      <c r="AE30" s="183"/>
      <c r="AF30" s="183"/>
      <c r="AG30" s="183"/>
      <c r="AH30" s="183"/>
      <c r="AI30" s="183">
        <v>27000000</v>
      </c>
      <c r="AJ30" s="183">
        <f t="shared" si="5"/>
        <v>29000000</v>
      </c>
      <c r="AK30" s="183">
        <v>0</v>
      </c>
      <c r="AL30" s="183"/>
      <c r="AM30" s="183"/>
      <c r="AN30" s="183"/>
      <c r="AO30" s="183"/>
      <c r="AP30" s="183">
        <v>29000000</v>
      </c>
    </row>
    <row r="31" spans="1:42" x14ac:dyDescent="0.2">
      <c r="A31" s="26">
        <f t="shared" si="6"/>
        <v>1311436</v>
      </c>
      <c r="B31" s="91">
        <v>1136</v>
      </c>
      <c r="C31" s="15">
        <v>13103</v>
      </c>
      <c r="D31" s="475"/>
      <c r="E31" s="469"/>
      <c r="F31" s="471"/>
      <c r="G31" s="174" t="s">
        <v>2847</v>
      </c>
      <c r="H31" s="183">
        <f t="shared" si="8"/>
        <v>450000000</v>
      </c>
      <c r="I31" s="183">
        <f t="shared" si="7"/>
        <v>450000000</v>
      </c>
      <c r="J31" s="183">
        <f t="shared" si="7"/>
        <v>0</v>
      </c>
      <c r="K31" s="183">
        <f t="shared" si="7"/>
        <v>0</v>
      </c>
      <c r="L31" s="183">
        <f t="shared" si="7"/>
        <v>0</v>
      </c>
      <c r="M31" s="183">
        <f t="shared" si="7"/>
        <v>0</v>
      </c>
      <c r="N31" s="183">
        <f t="shared" si="7"/>
        <v>0</v>
      </c>
      <c r="O31" s="183">
        <f t="shared" si="9"/>
        <v>150000000</v>
      </c>
      <c r="P31" s="183">
        <v>150000000</v>
      </c>
      <c r="Q31" s="183"/>
      <c r="R31" s="183"/>
      <c r="S31" s="183"/>
      <c r="T31" s="183"/>
      <c r="U31" s="183"/>
      <c r="V31" s="183">
        <f t="shared" si="3"/>
        <v>100000000</v>
      </c>
      <c r="W31" s="183">
        <v>100000000</v>
      </c>
      <c r="X31" s="183"/>
      <c r="Y31" s="183"/>
      <c r="Z31" s="183"/>
      <c r="AA31" s="183"/>
      <c r="AB31" s="183"/>
      <c r="AC31" s="183">
        <f t="shared" si="4"/>
        <v>100000000</v>
      </c>
      <c r="AD31" s="183">
        <v>100000000</v>
      </c>
      <c r="AE31" s="183"/>
      <c r="AF31" s="183"/>
      <c r="AG31" s="183"/>
      <c r="AH31" s="183"/>
      <c r="AI31" s="183"/>
      <c r="AJ31" s="183">
        <f t="shared" si="5"/>
        <v>100000000</v>
      </c>
      <c r="AK31" s="183">
        <v>100000000</v>
      </c>
      <c r="AL31" s="183"/>
      <c r="AM31" s="183"/>
      <c r="AN31" s="183"/>
      <c r="AO31" s="183"/>
      <c r="AP31" s="183"/>
    </row>
    <row r="32" spans="1:42" x14ac:dyDescent="0.2">
      <c r="A32" s="26">
        <f t="shared" si="6"/>
        <v>1311428</v>
      </c>
      <c r="B32" s="91">
        <v>1128</v>
      </c>
      <c r="C32" s="15">
        <v>13103</v>
      </c>
      <c r="D32" s="475"/>
      <c r="E32" s="469"/>
      <c r="F32" s="471"/>
      <c r="G32" s="174" t="s">
        <v>2843</v>
      </c>
      <c r="H32" s="183">
        <f t="shared" si="8"/>
        <v>350000000</v>
      </c>
      <c r="I32" s="183">
        <f t="shared" si="7"/>
        <v>350000000</v>
      </c>
      <c r="J32" s="183">
        <f t="shared" si="7"/>
        <v>0</v>
      </c>
      <c r="K32" s="183">
        <f t="shared" si="7"/>
        <v>0</v>
      </c>
      <c r="L32" s="183">
        <f t="shared" si="7"/>
        <v>0</v>
      </c>
      <c r="M32" s="183">
        <f t="shared" si="7"/>
        <v>0</v>
      </c>
      <c r="N32" s="183">
        <f t="shared" si="7"/>
        <v>0</v>
      </c>
      <c r="O32" s="183">
        <f t="shared" si="9"/>
        <v>5000000</v>
      </c>
      <c r="P32" s="183">
        <v>5000000</v>
      </c>
      <c r="Q32" s="183"/>
      <c r="R32" s="183"/>
      <c r="S32" s="183"/>
      <c r="T32" s="183"/>
      <c r="U32" s="183"/>
      <c r="V32" s="183">
        <f t="shared" si="3"/>
        <v>165000000</v>
      </c>
      <c r="W32" s="183">
        <v>165000000</v>
      </c>
      <c r="X32" s="183"/>
      <c r="Y32" s="183"/>
      <c r="Z32" s="183"/>
      <c r="AA32" s="183"/>
      <c r="AB32" s="183"/>
      <c r="AC32" s="183">
        <f t="shared" si="4"/>
        <v>85000000</v>
      </c>
      <c r="AD32" s="183">
        <v>85000000</v>
      </c>
      <c r="AE32" s="183"/>
      <c r="AF32" s="183"/>
      <c r="AG32" s="183"/>
      <c r="AH32" s="183"/>
      <c r="AI32" s="183"/>
      <c r="AJ32" s="183">
        <f t="shared" si="5"/>
        <v>95000000</v>
      </c>
      <c r="AK32" s="183">
        <v>95000000</v>
      </c>
      <c r="AL32" s="183"/>
      <c r="AM32" s="183"/>
      <c r="AN32" s="183"/>
      <c r="AO32" s="183"/>
      <c r="AP32" s="183"/>
    </row>
    <row r="33" spans="1:42" x14ac:dyDescent="0.2">
      <c r="A33" s="26">
        <f t="shared" si="6"/>
        <v>1311405</v>
      </c>
      <c r="B33" s="91">
        <v>1105</v>
      </c>
      <c r="C33" s="15">
        <v>13103</v>
      </c>
      <c r="D33" s="475"/>
      <c r="E33" s="469"/>
      <c r="F33" s="471"/>
      <c r="G33" s="174" t="s">
        <v>2839</v>
      </c>
      <c r="H33" s="183">
        <f t="shared" si="8"/>
        <v>6039493360</v>
      </c>
      <c r="I33" s="183">
        <f t="shared" si="7"/>
        <v>6039493360</v>
      </c>
      <c r="J33" s="183">
        <f>Q33+X33+AE33+AL33</f>
        <v>0</v>
      </c>
      <c r="K33" s="183">
        <f>R33+Y33+AF33+AM33</f>
        <v>0</v>
      </c>
      <c r="L33" s="183">
        <f>S33+Z33+AG33+AN33</f>
        <v>0</v>
      </c>
      <c r="M33" s="183">
        <f>T33+AA33+AH33+AO33</f>
        <v>0</v>
      </c>
      <c r="N33" s="183">
        <f>U33+AB33+AI33+AP33</f>
        <v>0</v>
      </c>
      <c r="O33" s="183">
        <f t="shared" si="9"/>
        <v>1289357631</v>
      </c>
      <c r="P33" s="183">
        <v>1289357631</v>
      </c>
      <c r="Q33" s="183"/>
      <c r="R33" s="183"/>
      <c r="S33" s="183"/>
      <c r="T33" s="183"/>
      <c r="U33" s="183"/>
      <c r="V33" s="183">
        <f t="shared" si="3"/>
        <v>1842244231</v>
      </c>
      <c r="W33" s="183">
        <v>1842244231</v>
      </c>
      <c r="X33" s="183"/>
      <c r="Y33" s="183"/>
      <c r="Z33" s="183"/>
      <c r="AA33" s="183"/>
      <c r="AB33" s="183"/>
      <c r="AC33" s="183">
        <f t="shared" si="4"/>
        <v>1352938302</v>
      </c>
      <c r="AD33" s="183">
        <v>1352938302</v>
      </c>
      <c r="AE33" s="183"/>
      <c r="AF33" s="183"/>
      <c r="AG33" s="183"/>
      <c r="AH33" s="183"/>
      <c r="AI33" s="183"/>
      <c r="AJ33" s="183">
        <f t="shared" si="5"/>
        <v>1554953196</v>
      </c>
      <c r="AK33" s="183">
        <v>1554953196</v>
      </c>
      <c r="AL33" s="183"/>
      <c r="AM33" s="183"/>
      <c r="AN33" s="183"/>
      <c r="AO33" s="183"/>
      <c r="AP33" s="183"/>
    </row>
    <row r="34" spans="1:42" x14ac:dyDescent="0.2">
      <c r="A34" s="26">
        <f t="shared" si="6"/>
        <v>1311474</v>
      </c>
      <c r="B34" s="91">
        <v>1174</v>
      </c>
      <c r="C34" s="15">
        <v>13103</v>
      </c>
      <c r="D34" s="475"/>
      <c r="E34" s="469"/>
      <c r="F34" s="471"/>
      <c r="G34" s="174" t="s">
        <v>2848</v>
      </c>
      <c r="H34" s="183">
        <f t="shared" si="8"/>
        <v>112200000</v>
      </c>
      <c r="I34" s="183">
        <f t="shared" si="7"/>
        <v>0</v>
      </c>
      <c r="J34" s="183">
        <f t="shared" si="7"/>
        <v>0</v>
      </c>
      <c r="K34" s="183">
        <f t="shared" si="7"/>
        <v>0</v>
      </c>
      <c r="L34" s="183">
        <f t="shared" si="7"/>
        <v>0</v>
      </c>
      <c r="M34" s="183">
        <f t="shared" si="7"/>
        <v>0</v>
      </c>
      <c r="N34" s="183">
        <f t="shared" si="7"/>
        <v>112200000</v>
      </c>
      <c r="O34" s="183">
        <f t="shared" si="9"/>
        <v>25200000</v>
      </c>
      <c r="P34" s="183"/>
      <c r="Q34" s="183"/>
      <c r="R34" s="183"/>
      <c r="S34" s="183"/>
      <c r="T34" s="183"/>
      <c r="U34" s="183">
        <v>25200000</v>
      </c>
      <c r="V34" s="183">
        <f t="shared" si="3"/>
        <v>27000000</v>
      </c>
      <c r="W34" s="183"/>
      <c r="X34" s="183"/>
      <c r="Y34" s="183"/>
      <c r="Z34" s="183"/>
      <c r="AA34" s="183"/>
      <c r="AB34" s="183">
        <v>27000000</v>
      </c>
      <c r="AC34" s="183">
        <f t="shared" si="4"/>
        <v>29000000</v>
      </c>
      <c r="AD34" s="183"/>
      <c r="AE34" s="183"/>
      <c r="AF34" s="183"/>
      <c r="AG34" s="183"/>
      <c r="AH34" s="183"/>
      <c r="AI34" s="183">
        <v>29000000</v>
      </c>
      <c r="AJ34" s="183">
        <f t="shared" si="5"/>
        <v>31000000</v>
      </c>
      <c r="AK34" s="183"/>
      <c r="AL34" s="183"/>
      <c r="AM34" s="183"/>
      <c r="AN34" s="183"/>
      <c r="AO34" s="183"/>
      <c r="AP34" s="183">
        <v>31000000</v>
      </c>
    </row>
    <row r="35" spans="1:42" x14ac:dyDescent="0.2">
      <c r="A35" s="26">
        <f t="shared" si="6"/>
        <v>1311408</v>
      </c>
      <c r="B35" s="91">
        <v>1108</v>
      </c>
      <c r="C35" s="15">
        <v>13103</v>
      </c>
      <c r="D35" s="475"/>
      <c r="E35" s="469"/>
      <c r="F35" s="471"/>
      <c r="G35" s="174" t="s">
        <v>1997</v>
      </c>
      <c r="H35" s="183">
        <f t="shared" si="8"/>
        <v>110000000</v>
      </c>
      <c r="I35" s="183">
        <f t="shared" si="7"/>
        <v>110000000</v>
      </c>
      <c r="J35" s="183">
        <f t="shared" si="7"/>
        <v>0</v>
      </c>
      <c r="K35" s="183">
        <f t="shared" si="7"/>
        <v>0</v>
      </c>
      <c r="L35" s="183">
        <f t="shared" si="7"/>
        <v>0</v>
      </c>
      <c r="M35" s="183">
        <f t="shared" si="7"/>
        <v>0</v>
      </c>
      <c r="N35" s="183">
        <f t="shared" si="7"/>
        <v>0</v>
      </c>
      <c r="O35" s="183">
        <f t="shared" si="9"/>
        <v>0</v>
      </c>
      <c r="P35" s="183">
        <v>0</v>
      </c>
      <c r="Q35" s="183"/>
      <c r="R35" s="183"/>
      <c r="S35" s="183"/>
      <c r="T35" s="183"/>
      <c r="U35" s="183"/>
      <c r="V35" s="183">
        <f t="shared" si="3"/>
        <v>50000000</v>
      </c>
      <c r="W35" s="183">
        <v>50000000</v>
      </c>
      <c r="X35" s="183"/>
      <c r="Y35" s="183"/>
      <c r="Z35" s="183"/>
      <c r="AA35" s="183"/>
      <c r="AB35" s="183"/>
      <c r="AC35" s="183">
        <f t="shared" si="4"/>
        <v>30000000</v>
      </c>
      <c r="AD35" s="183">
        <v>30000000</v>
      </c>
      <c r="AE35" s="183"/>
      <c r="AF35" s="183"/>
      <c r="AG35" s="183"/>
      <c r="AH35" s="183"/>
      <c r="AI35" s="183"/>
      <c r="AJ35" s="183">
        <f t="shared" si="5"/>
        <v>30000000</v>
      </c>
      <c r="AK35" s="183">
        <v>30000000</v>
      </c>
      <c r="AL35" s="183"/>
      <c r="AM35" s="183"/>
      <c r="AN35" s="183"/>
      <c r="AO35" s="183"/>
      <c r="AP35" s="183"/>
    </row>
    <row r="36" spans="1:42" x14ac:dyDescent="0.2">
      <c r="A36" s="26">
        <f t="shared" si="6"/>
        <v>1311501</v>
      </c>
      <c r="B36" s="91">
        <f>VLOOKUP(G36,[1]Codific!$B$4:$C$30,2,FALSE)</f>
        <v>1101</v>
      </c>
      <c r="C36" s="15">
        <v>13104</v>
      </c>
      <c r="D36" s="475" t="s">
        <v>2849</v>
      </c>
      <c r="E36" s="469">
        <v>20</v>
      </c>
      <c r="F36" s="471">
        <f>SUM(H36:H39)</f>
        <v>8509010484.0608759</v>
      </c>
      <c r="G36" s="174" t="s">
        <v>2840</v>
      </c>
      <c r="H36" s="48">
        <f>SUM(I36:N36)</f>
        <v>1351433077.0608761</v>
      </c>
      <c r="I36" s="183">
        <f t="shared" si="7"/>
        <v>1351433077.0608761</v>
      </c>
      <c r="J36" s="183">
        <f t="shared" si="7"/>
        <v>0</v>
      </c>
      <c r="K36" s="183">
        <f t="shared" si="7"/>
        <v>0</v>
      </c>
      <c r="L36" s="183">
        <f t="shared" si="7"/>
        <v>0</v>
      </c>
      <c r="M36" s="183">
        <f t="shared" si="7"/>
        <v>0</v>
      </c>
      <c r="N36" s="183">
        <f t="shared" si="7"/>
        <v>0</v>
      </c>
      <c r="O36" s="48">
        <f>SUM(P36:U36)</f>
        <v>375398335.66466868</v>
      </c>
      <c r="P36" s="183">
        <v>375398335.66466868</v>
      </c>
      <c r="Q36" s="183"/>
      <c r="R36" s="183"/>
      <c r="S36" s="183"/>
      <c r="T36" s="183"/>
      <c r="U36" s="183"/>
      <c r="V36" s="48">
        <f>SUM(W36:AB36)</f>
        <v>292097607.98801363</v>
      </c>
      <c r="W36" s="183">
        <v>292097607.98801363</v>
      </c>
      <c r="X36" s="183"/>
      <c r="Y36" s="183"/>
      <c r="Z36" s="183"/>
      <c r="AA36" s="183"/>
      <c r="AB36" s="183"/>
      <c r="AC36" s="48">
        <f>SUM(AD36:AI36)</f>
        <v>322923527.66832411</v>
      </c>
      <c r="AD36" s="183">
        <v>322923527.66832411</v>
      </c>
      <c r="AE36" s="183"/>
      <c r="AF36" s="183"/>
      <c r="AG36" s="183"/>
      <c r="AH36" s="183"/>
      <c r="AI36" s="183"/>
      <c r="AJ36" s="48">
        <f>SUM(AK36:AP36)</f>
        <v>361013605.73986977</v>
      </c>
      <c r="AK36" s="183">
        <v>361013605.73986977</v>
      </c>
      <c r="AL36" s="183"/>
      <c r="AM36" s="183"/>
      <c r="AN36" s="183"/>
      <c r="AO36" s="183"/>
      <c r="AP36" s="183"/>
    </row>
    <row r="37" spans="1:42" x14ac:dyDescent="0.2">
      <c r="A37" s="26">
        <f t="shared" si="6"/>
        <v>1311528</v>
      </c>
      <c r="B37" s="91">
        <v>1128</v>
      </c>
      <c r="C37" s="15">
        <v>13104</v>
      </c>
      <c r="D37" s="475"/>
      <c r="E37" s="469"/>
      <c r="F37" s="471"/>
      <c r="G37" s="174" t="s">
        <v>2843</v>
      </c>
      <c r="H37" s="183">
        <f>SUM(I37:N37)</f>
        <v>20000000</v>
      </c>
      <c r="I37" s="183">
        <f t="shared" si="7"/>
        <v>20000000</v>
      </c>
      <c r="J37" s="183">
        <f t="shared" si="7"/>
        <v>0</v>
      </c>
      <c r="K37" s="183">
        <f t="shared" si="7"/>
        <v>0</v>
      </c>
      <c r="L37" s="183">
        <f t="shared" si="7"/>
        <v>0</v>
      </c>
      <c r="M37" s="183">
        <f t="shared" si="7"/>
        <v>0</v>
      </c>
      <c r="N37" s="183">
        <f t="shared" si="7"/>
        <v>0</v>
      </c>
      <c r="O37" s="183">
        <f>SUM(P37:U37)</f>
        <v>5000000</v>
      </c>
      <c r="P37" s="183">
        <v>5000000</v>
      </c>
      <c r="Q37" s="183"/>
      <c r="R37" s="183"/>
      <c r="S37" s="183"/>
      <c r="T37" s="183"/>
      <c r="U37" s="183"/>
      <c r="V37" s="183">
        <f>SUM(W37:AB37)</f>
        <v>5000000</v>
      </c>
      <c r="W37" s="183">
        <v>5000000</v>
      </c>
      <c r="X37" s="183"/>
      <c r="Y37" s="183"/>
      <c r="Z37" s="183"/>
      <c r="AA37" s="183"/>
      <c r="AB37" s="183"/>
      <c r="AC37" s="183">
        <f>SUM(AD37:AI37)</f>
        <v>5000000</v>
      </c>
      <c r="AD37" s="183">
        <v>5000000</v>
      </c>
      <c r="AE37" s="183"/>
      <c r="AF37" s="183"/>
      <c r="AG37" s="183"/>
      <c r="AH37" s="183"/>
      <c r="AI37" s="183"/>
      <c r="AJ37" s="183">
        <f>SUM(AK37:AP37)</f>
        <v>5000000</v>
      </c>
      <c r="AK37" s="183">
        <v>5000000</v>
      </c>
      <c r="AL37" s="183"/>
      <c r="AM37" s="183"/>
      <c r="AN37" s="183"/>
      <c r="AO37" s="183"/>
      <c r="AP37" s="183"/>
    </row>
    <row r="38" spans="1:42" x14ac:dyDescent="0.2">
      <c r="A38" s="26">
        <f t="shared" si="6"/>
        <v>1311536</v>
      </c>
      <c r="B38" s="91">
        <v>1136</v>
      </c>
      <c r="C38" s="15">
        <v>13104</v>
      </c>
      <c r="D38" s="475"/>
      <c r="E38" s="469"/>
      <c r="F38" s="471"/>
      <c r="G38" s="174" t="s">
        <v>2847</v>
      </c>
      <c r="H38" s="183">
        <f>SUM(I38:N38)</f>
        <v>7107577407</v>
      </c>
      <c r="I38" s="183">
        <f t="shared" si="7"/>
        <v>7107577407</v>
      </c>
      <c r="J38" s="183">
        <f t="shared" si="7"/>
        <v>0</v>
      </c>
      <c r="K38" s="183">
        <f t="shared" si="7"/>
        <v>0</v>
      </c>
      <c r="L38" s="183">
        <f t="shared" si="7"/>
        <v>0</v>
      </c>
      <c r="M38" s="183">
        <f t="shared" si="7"/>
        <v>0</v>
      </c>
      <c r="N38" s="183">
        <f t="shared" si="7"/>
        <v>0</v>
      </c>
      <c r="O38" s="183">
        <f>SUM(P38:U38)</f>
        <v>1918099084</v>
      </c>
      <c r="P38" s="183">
        <v>1918099084</v>
      </c>
      <c r="Q38" s="183"/>
      <c r="R38" s="183"/>
      <c r="S38" s="183"/>
      <c r="T38" s="183"/>
      <c r="U38" s="183"/>
      <c r="V38" s="183">
        <f>SUM(W38:AB38)</f>
        <v>1747742057</v>
      </c>
      <c r="W38" s="183">
        <v>1747742057</v>
      </c>
      <c r="X38" s="183"/>
      <c r="Y38" s="183"/>
      <c r="Z38" s="183"/>
      <c r="AA38" s="183"/>
      <c r="AB38" s="183"/>
      <c r="AC38" s="183">
        <f>SUM(AD38:AI38)</f>
        <v>1667254318</v>
      </c>
      <c r="AD38" s="183">
        <v>1667254318</v>
      </c>
      <c r="AE38" s="183"/>
      <c r="AF38" s="183"/>
      <c r="AG38" s="183"/>
      <c r="AH38" s="183"/>
      <c r="AI38" s="183"/>
      <c r="AJ38" s="183">
        <f>SUM(AK38:AP38)</f>
        <v>1774481948</v>
      </c>
      <c r="AK38" s="183">
        <v>1774481948</v>
      </c>
      <c r="AL38" s="183"/>
      <c r="AM38" s="183"/>
      <c r="AN38" s="183"/>
      <c r="AO38" s="183"/>
      <c r="AP38" s="183"/>
    </row>
    <row r="39" spans="1:42" x14ac:dyDescent="0.2">
      <c r="A39" s="26">
        <f t="shared" si="6"/>
        <v>1311532</v>
      </c>
      <c r="B39" s="91">
        <v>1132</v>
      </c>
      <c r="C39" s="15">
        <v>13104</v>
      </c>
      <c r="D39" s="475"/>
      <c r="E39" s="469"/>
      <c r="F39" s="471"/>
      <c r="G39" s="174" t="s">
        <v>1989</v>
      </c>
      <c r="H39" s="183">
        <f>SUM(I39:N39)</f>
        <v>30000000</v>
      </c>
      <c r="I39" s="183">
        <f t="shared" si="7"/>
        <v>30000000</v>
      </c>
      <c r="J39" s="183">
        <f t="shared" si="7"/>
        <v>0</v>
      </c>
      <c r="K39" s="183">
        <f t="shared" si="7"/>
        <v>0</v>
      </c>
      <c r="L39" s="183">
        <f t="shared" si="7"/>
        <v>0</v>
      </c>
      <c r="M39" s="183">
        <f t="shared" si="7"/>
        <v>0</v>
      </c>
      <c r="N39" s="183">
        <f t="shared" si="7"/>
        <v>0</v>
      </c>
      <c r="O39" s="183">
        <f>SUM(P39:U39)</f>
        <v>0</v>
      </c>
      <c r="P39" s="183">
        <v>0</v>
      </c>
      <c r="Q39" s="183"/>
      <c r="R39" s="183"/>
      <c r="S39" s="183"/>
      <c r="T39" s="183"/>
      <c r="U39" s="183"/>
      <c r="V39" s="183">
        <f>SUM(W39:AB39)</f>
        <v>15000000</v>
      </c>
      <c r="W39" s="183">
        <v>15000000</v>
      </c>
      <c r="X39" s="183"/>
      <c r="Y39" s="183"/>
      <c r="Z39" s="183"/>
      <c r="AA39" s="183"/>
      <c r="AB39" s="183"/>
      <c r="AC39" s="183">
        <f>SUM(AD39:AI39)</f>
        <v>10000000</v>
      </c>
      <c r="AD39" s="183">
        <v>10000000</v>
      </c>
      <c r="AE39" s="183"/>
      <c r="AF39" s="183"/>
      <c r="AG39" s="183"/>
      <c r="AH39" s="183"/>
      <c r="AI39" s="183"/>
      <c r="AJ39" s="183">
        <f>SUM(AK39:AP39)</f>
        <v>5000000</v>
      </c>
      <c r="AK39" s="183">
        <v>5000000</v>
      </c>
      <c r="AL39" s="183"/>
      <c r="AM39" s="183"/>
      <c r="AN39" s="183"/>
      <c r="AO39" s="183"/>
      <c r="AP39" s="183"/>
    </row>
    <row r="40" spans="1:42" x14ac:dyDescent="0.2">
      <c r="A40" s="26">
        <f t="shared" si="6"/>
        <v>2111206</v>
      </c>
      <c r="B40" s="91">
        <v>1106</v>
      </c>
      <c r="C40" s="15">
        <v>21101</v>
      </c>
      <c r="D40" s="479" t="s">
        <v>726</v>
      </c>
      <c r="E40" s="469">
        <v>7.69</v>
      </c>
      <c r="F40" s="471">
        <f>SUM(H40:H49)</f>
        <v>172214091209.90491</v>
      </c>
      <c r="G40" s="49" t="s">
        <v>1993</v>
      </c>
      <c r="H40" s="50">
        <f>SUM(I40:N40)</f>
        <v>25617515198</v>
      </c>
      <c r="I40" s="50">
        <f t="shared" si="7"/>
        <v>25098768000</v>
      </c>
      <c r="J40" s="50">
        <f t="shared" si="7"/>
        <v>0</v>
      </c>
      <c r="K40" s="50">
        <f t="shared" si="7"/>
        <v>518747198</v>
      </c>
      <c r="L40" s="50">
        <f t="shared" si="7"/>
        <v>0</v>
      </c>
      <c r="M40" s="50">
        <f t="shared" si="7"/>
        <v>0</v>
      </c>
      <c r="N40" s="50">
        <f t="shared" si="7"/>
        <v>0</v>
      </c>
      <c r="O40" s="50">
        <f>SUM(P40:U40)</f>
        <v>6110333334</v>
      </c>
      <c r="P40" s="50">
        <v>6000000000</v>
      </c>
      <c r="Q40" s="50"/>
      <c r="R40" s="50">
        <v>110333334</v>
      </c>
      <c r="S40" s="50"/>
      <c r="T40" s="50"/>
      <c r="U40" s="50"/>
      <c r="V40" s="50">
        <f>SUM(W40:AB40)</f>
        <v>6292893334</v>
      </c>
      <c r="W40" s="50">
        <v>6180000000</v>
      </c>
      <c r="X40" s="50"/>
      <c r="Y40" s="50">
        <v>112893334</v>
      </c>
      <c r="Z40" s="50"/>
      <c r="AA40" s="50"/>
      <c r="AB40" s="50"/>
      <c r="AC40" s="51">
        <f>SUM(AD40:AI40)</f>
        <v>6480930113</v>
      </c>
      <c r="AD40" s="50">
        <v>6365400000</v>
      </c>
      <c r="AE40" s="50"/>
      <c r="AF40" s="50">
        <v>115530113</v>
      </c>
      <c r="AG40" s="50"/>
      <c r="AH40" s="50"/>
      <c r="AI40" s="50"/>
      <c r="AJ40" s="51">
        <f>SUM(AK40:AP40)</f>
        <v>6733358417</v>
      </c>
      <c r="AK40" s="50">
        <v>6553368000</v>
      </c>
      <c r="AL40" s="50"/>
      <c r="AM40" s="50">
        <v>179990417</v>
      </c>
      <c r="AN40" s="50"/>
      <c r="AO40" s="50"/>
      <c r="AP40" s="50"/>
    </row>
    <row r="41" spans="1:42" x14ac:dyDescent="0.2">
      <c r="A41" s="26">
        <f t="shared" si="6"/>
        <v>2111205</v>
      </c>
      <c r="B41" s="91">
        <v>1105</v>
      </c>
      <c r="C41" s="15">
        <v>21101</v>
      </c>
      <c r="D41" s="479"/>
      <c r="E41" s="469"/>
      <c r="F41" s="471"/>
      <c r="G41" s="52" t="s">
        <v>2839</v>
      </c>
      <c r="H41" s="50">
        <f t="shared" ref="H41:H49" si="10">SUM(I41:N41)</f>
        <v>8546764648</v>
      </c>
      <c r="I41" s="53">
        <f t="shared" ref="I41:N54" si="11">P41+W41+AD41+AK41</f>
        <v>8546764648</v>
      </c>
      <c r="J41" s="53">
        <f t="shared" si="11"/>
        <v>0</v>
      </c>
      <c r="K41" s="53">
        <f t="shared" si="11"/>
        <v>0</v>
      </c>
      <c r="L41" s="53">
        <f t="shared" si="11"/>
        <v>0</v>
      </c>
      <c r="M41" s="53">
        <f t="shared" si="11"/>
        <v>0</v>
      </c>
      <c r="N41" s="53">
        <f t="shared" si="11"/>
        <v>0</v>
      </c>
      <c r="O41" s="53">
        <f t="shared" ref="O41:O86" si="12">SUM(P41:U41)</f>
        <v>4102650472</v>
      </c>
      <c r="P41" s="54">
        <v>4102650472</v>
      </c>
      <c r="Q41" s="53"/>
      <c r="R41" s="53"/>
      <c r="S41" s="53"/>
      <c r="T41" s="53"/>
      <c r="U41" s="53"/>
      <c r="V41" s="53">
        <f t="shared" ref="V41:V98" si="13">SUM(W41:AB41)</f>
        <v>1481371392</v>
      </c>
      <c r="W41" s="54">
        <v>1481371392</v>
      </c>
      <c r="X41" s="53"/>
      <c r="Y41" s="53"/>
      <c r="Z41" s="53"/>
      <c r="AA41" s="53"/>
      <c r="AB41" s="53"/>
      <c r="AC41" s="51">
        <f t="shared" ref="AC41:AC49" si="14">SUM(AD41:AI41)</f>
        <v>1481371392</v>
      </c>
      <c r="AD41" s="54">
        <v>1481371392</v>
      </c>
      <c r="AE41" s="53"/>
      <c r="AF41" s="53"/>
      <c r="AG41" s="53"/>
      <c r="AH41" s="53"/>
      <c r="AI41" s="53"/>
      <c r="AJ41" s="54">
        <f t="shared" ref="AJ41:AJ80" si="15">SUM(AK41:AP41)</f>
        <v>1481371392</v>
      </c>
      <c r="AK41" s="54">
        <v>1481371392</v>
      </c>
      <c r="AL41" s="53">
        <v>0</v>
      </c>
      <c r="AM41" s="53">
        <v>0</v>
      </c>
      <c r="AN41" s="53">
        <v>0</v>
      </c>
      <c r="AO41" s="53">
        <v>0</v>
      </c>
      <c r="AP41" s="53"/>
    </row>
    <row r="42" spans="1:42" x14ac:dyDescent="0.2">
      <c r="A42" s="26">
        <f t="shared" si="6"/>
        <v>2111230</v>
      </c>
      <c r="B42" s="91">
        <v>1130</v>
      </c>
      <c r="C42" s="15">
        <v>21101</v>
      </c>
      <c r="D42" s="479"/>
      <c r="E42" s="469"/>
      <c r="F42" s="471"/>
      <c r="G42" s="52" t="s">
        <v>1996</v>
      </c>
      <c r="H42" s="50">
        <f t="shared" si="10"/>
        <v>455000000</v>
      </c>
      <c r="I42" s="50">
        <f t="shared" si="11"/>
        <v>0</v>
      </c>
      <c r="J42" s="50">
        <f t="shared" si="11"/>
        <v>0</v>
      </c>
      <c r="K42" s="50">
        <f t="shared" si="11"/>
        <v>0</v>
      </c>
      <c r="L42" s="50">
        <f t="shared" si="11"/>
        <v>455000000</v>
      </c>
      <c r="M42" s="50">
        <f t="shared" si="11"/>
        <v>0</v>
      </c>
      <c r="N42" s="50">
        <f t="shared" si="11"/>
        <v>0</v>
      </c>
      <c r="O42" s="50">
        <f t="shared" si="12"/>
        <v>200000000</v>
      </c>
      <c r="P42" s="50"/>
      <c r="Q42" s="50"/>
      <c r="R42" s="50"/>
      <c r="S42" s="50">
        <v>200000000</v>
      </c>
      <c r="T42" s="50"/>
      <c r="U42" s="50"/>
      <c r="V42" s="50">
        <f t="shared" si="13"/>
        <v>85000000</v>
      </c>
      <c r="W42" s="50"/>
      <c r="X42" s="50"/>
      <c r="Y42" s="50"/>
      <c r="Z42" s="50">
        <v>85000000</v>
      </c>
      <c r="AA42" s="50"/>
      <c r="AB42" s="50"/>
      <c r="AC42" s="51">
        <f t="shared" si="14"/>
        <v>85000000</v>
      </c>
      <c r="AD42" s="50"/>
      <c r="AE42" s="50"/>
      <c r="AF42" s="50"/>
      <c r="AG42" s="50">
        <v>85000000</v>
      </c>
      <c r="AH42" s="50"/>
      <c r="AI42" s="50"/>
      <c r="AJ42" s="51">
        <f t="shared" si="15"/>
        <v>85000000</v>
      </c>
      <c r="AK42" s="50"/>
      <c r="AL42" s="50"/>
      <c r="AM42" s="50"/>
      <c r="AN42" s="50">
        <v>85000000</v>
      </c>
      <c r="AO42" s="50"/>
      <c r="AP42" s="50"/>
    </row>
    <row r="43" spans="1:42" x14ac:dyDescent="0.2">
      <c r="A43" s="26">
        <f t="shared" si="6"/>
        <v>2111214</v>
      </c>
      <c r="B43" s="91">
        <v>1114</v>
      </c>
      <c r="C43" s="15">
        <v>21101</v>
      </c>
      <c r="D43" s="479"/>
      <c r="E43" s="469"/>
      <c r="F43" s="471"/>
      <c r="G43" s="52" t="s">
        <v>2850</v>
      </c>
      <c r="H43" s="50">
        <f t="shared" si="10"/>
        <v>603100000</v>
      </c>
      <c r="I43" s="50">
        <f t="shared" si="11"/>
        <v>0</v>
      </c>
      <c r="J43" s="50">
        <f t="shared" si="11"/>
        <v>0</v>
      </c>
      <c r="K43" s="50">
        <f t="shared" si="11"/>
        <v>0</v>
      </c>
      <c r="L43" s="50">
        <f t="shared" si="11"/>
        <v>603100000</v>
      </c>
      <c r="M43" s="50">
        <f t="shared" si="11"/>
        <v>0</v>
      </c>
      <c r="N43" s="50">
        <f t="shared" si="11"/>
        <v>0</v>
      </c>
      <c r="O43" s="50">
        <f t="shared" si="12"/>
        <v>115000000</v>
      </c>
      <c r="P43" s="50">
        <f t="shared" ref="P43:AP43" si="16">P54</f>
        <v>0</v>
      </c>
      <c r="Q43" s="50">
        <f t="shared" si="16"/>
        <v>0</v>
      </c>
      <c r="R43" s="50">
        <f t="shared" si="16"/>
        <v>0</v>
      </c>
      <c r="S43" s="50">
        <v>115000000</v>
      </c>
      <c r="T43" s="50"/>
      <c r="U43" s="50">
        <f t="shared" si="16"/>
        <v>0</v>
      </c>
      <c r="V43" s="50">
        <f t="shared" si="13"/>
        <v>142500000</v>
      </c>
      <c r="W43" s="50">
        <f t="shared" si="16"/>
        <v>0</v>
      </c>
      <c r="X43" s="50">
        <f t="shared" si="16"/>
        <v>0</v>
      </c>
      <c r="Y43" s="50">
        <f t="shared" si="16"/>
        <v>0</v>
      </c>
      <c r="Z43" s="50">
        <v>142500000</v>
      </c>
      <c r="AA43" s="50"/>
      <c r="AB43" s="50">
        <f t="shared" si="16"/>
        <v>0</v>
      </c>
      <c r="AC43" s="51">
        <f t="shared" si="14"/>
        <v>170000000</v>
      </c>
      <c r="AD43" s="50">
        <f t="shared" si="16"/>
        <v>0</v>
      </c>
      <c r="AE43" s="50">
        <f t="shared" si="16"/>
        <v>0</v>
      </c>
      <c r="AF43" s="50">
        <f t="shared" si="16"/>
        <v>0</v>
      </c>
      <c r="AG43" s="50">
        <v>170000000</v>
      </c>
      <c r="AH43" s="50"/>
      <c r="AI43" s="50">
        <f t="shared" si="16"/>
        <v>0</v>
      </c>
      <c r="AJ43" s="51">
        <f t="shared" si="15"/>
        <v>175600000</v>
      </c>
      <c r="AK43" s="50">
        <f t="shared" si="16"/>
        <v>0</v>
      </c>
      <c r="AL43" s="50">
        <f t="shared" si="16"/>
        <v>0</v>
      </c>
      <c r="AM43" s="50">
        <f t="shared" si="16"/>
        <v>0</v>
      </c>
      <c r="AN43" s="50">
        <v>175600000</v>
      </c>
      <c r="AO43" s="50"/>
      <c r="AP43" s="50">
        <f t="shared" si="16"/>
        <v>0</v>
      </c>
    </row>
    <row r="44" spans="1:42" x14ac:dyDescent="0.2">
      <c r="A44" s="26">
        <f t="shared" si="6"/>
        <v>2111263</v>
      </c>
      <c r="B44" s="91">
        <v>1163</v>
      </c>
      <c r="C44" s="15">
        <v>21101</v>
      </c>
      <c r="D44" s="479"/>
      <c r="E44" s="469"/>
      <c r="F44" s="471"/>
      <c r="G44" s="52" t="s">
        <v>2851</v>
      </c>
      <c r="H44" s="50">
        <f t="shared" si="10"/>
        <v>796418439</v>
      </c>
      <c r="I44" s="50">
        <f t="shared" si="11"/>
        <v>0</v>
      </c>
      <c r="J44" s="50">
        <f t="shared" si="11"/>
        <v>0</v>
      </c>
      <c r="K44" s="50">
        <f t="shared" si="11"/>
        <v>0</v>
      </c>
      <c r="L44" s="50">
        <f t="shared" si="11"/>
        <v>0</v>
      </c>
      <c r="M44" s="50">
        <f t="shared" si="11"/>
        <v>0</v>
      </c>
      <c r="N44" s="50">
        <f t="shared" si="11"/>
        <v>796418439</v>
      </c>
      <c r="O44" s="50">
        <f t="shared" si="12"/>
        <v>27125229</v>
      </c>
      <c r="P44" s="50"/>
      <c r="Q44" s="50"/>
      <c r="R44" s="50"/>
      <c r="S44" s="50"/>
      <c r="T44" s="50"/>
      <c r="U44" s="50">
        <v>27125229</v>
      </c>
      <c r="V44" s="50">
        <f t="shared" si="13"/>
        <v>248890320</v>
      </c>
      <c r="W44" s="50"/>
      <c r="X44" s="50"/>
      <c r="Y44" s="50"/>
      <c r="Z44" s="50"/>
      <c r="AA44" s="50"/>
      <c r="AB44" s="50">
        <v>248890320</v>
      </c>
      <c r="AC44" s="51">
        <f t="shared" si="14"/>
        <v>256357290</v>
      </c>
      <c r="AD44" s="50"/>
      <c r="AE44" s="50"/>
      <c r="AF44" s="50"/>
      <c r="AG44" s="50"/>
      <c r="AH44" s="50"/>
      <c r="AI44" s="50">
        <v>256357290</v>
      </c>
      <c r="AJ44" s="51">
        <f t="shared" si="15"/>
        <v>264045600</v>
      </c>
      <c r="AK44" s="50"/>
      <c r="AL44" s="50"/>
      <c r="AM44" s="50"/>
      <c r="AN44" s="50"/>
      <c r="AO44" s="50"/>
      <c r="AP44" s="50">
        <v>264045600</v>
      </c>
    </row>
    <row r="45" spans="1:42" x14ac:dyDescent="0.2">
      <c r="A45" s="26">
        <f t="shared" si="6"/>
        <v>2111271</v>
      </c>
      <c r="B45" s="91">
        <v>1171</v>
      </c>
      <c r="C45" s="15">
        <v>21101</v>
      </c>
      <c r="D45" s="479"/>
      <c r="E45" s="469"/>
      <c r="F45" s="471"/>
      <c r="G45" s="175" t="s">
        <v>2852</v>
      </c>
      <c r="H45" s="50">
        <f t="shared" si="10"/>
        <v>88802608295</v>
      </c>
      <c r="I45" s="50">
        <f t="shared" si="11"/>
        <v>6227075121</v>
      </c>
      <c r="J45" s="50">
        <f t="shared" si="11"/>
        <v>0</v>
      </c>
      <c r="K45" s="50">
        <f t="shared" si="11"/>
        <v>0</v>
      </c>
      <c r="L45" s="50">
        <f t="shared" si="11"/>
        <v>0</v>
      </c>
      <c r="M45" s="50">
        <f t="shared" si="11"/>
        <v>35401611429</v>
      </c>
      <c r="N45" s="50">
        <f t="shared" si="11"/>
        <v>47173921745</v>
      </c>
      <c r="O45" s="50">
        <f t="shared" si="12"/>
        <v>22190370412</v>
      </c>
      <c r="P45" s="50">
        <v>2452584712</v>
      </c>
      <c r="Q45" s="50">
        <v>0</v>
      </c>
      <c r="R45" s="50">
        <v>0</v>
      </c>
      <c r="S45" s="50">
        <v>0</v>
      </c>
      <c r="T45" s="50">
        <v>8461942575</v>
      </c>
      <c r="U45" s="50">
        <v>11275843125</v>
      </c>
      <c r="V45" s="50">
        <f t="shared" si="13"/>
        <v>21551081524</v>
      </c>
      <c r="W45" s="50">
        <v>1221162253</v>
      </c>
      <c r="X45" s="50">
        <v>0</v>
      </c>
      <c r="Y45" s="50">
        <v>0</v>
      </c>
      <c r="Z45" s="50">
        <v>0</v>
      </c>
      <c r="AA45" s="50">
        <v>8715800852</v>
      </c>
      <c r="AB45" s="50">
        <v>11614118419</v>
      </c>
      <c r="AC45" s="51">
        <f t="shared" si="14"/>
        <v>22197613970</v>
      </c>
      <c r="AD45" s="50">
        <v>1257797121</v>
      </c>
      <c r="AE45" s="50">
        <v>0</v>
      </c>
      <c r="AF45" s="50">
        <v>0</v>
      </c>
      <c r="AG45" s="50">
        <v>0</v>
      </c>
      <c r="AH45" s="50">
        <v>8977274878</v>
      </c>
      <c r="AI45" s="50">
        <v>11962541971</v>
      </c>
      <c r="AJ45" s="51">
        <f t="shared" si="15"/>
        <v>22863542389</v>
      </c>
      <c r="AK45" s="50">
        <v>1295531035</v>
      </c>
      <c r="AL45" s="50">
        <v>0</v>
      </c>
      <c r="AM45" s="50">
        <v>0</v>
      </c>
      <c r="AN45" s="50">
        <v>0</v>
      </c>
      <c r="AO45" s="50">
        <v>9246593124</v>
      </c>
      <c r="AP45" s="50">
        <v>12321418230</v>
      </c>
    </row>
    <row r="46" spans="1:42" x14ac:dyDescent="0.2">
      <c r="A46" s="26">
        <f t="shared" si="6"/>
        <v>2111268</v>
      </c>
      <c r="B46" s="91">
        <v>1168</v>
      </c>
      <c r="C46" s="15">
        <v>21101</v>
      </c>
      <c r="D46" s="479"/>
      <c r="E46" s="469"/>
      <c r="F46" s="471"/>
      <c r="G46" s="52" t="s">
        <v>2853</v>
      </c>
      <c r="H46" s="50">
        <f t="shared" si="10"/>
        <v>8250041535</v>
      </c>
      <c r="I46" s="50">
        <f t="shared" si="11"/>
        <v>1414069209</v>
      </c>
      <c r="J46" s="50">
        <f t="shared" si="11"/>
        <v>0</v>
      </c>
      <c r="K46" s="50">
        <f t="shared" si="11"/>
        <v>0</v>
      </c>
      <c r="L46" s="50">
        <f t="shared" si="11"/>
        <v>1924839256</v>
      </c>
      <c r="M46" s="50">
        <f t="shared" si="11"/>
        <v>0</v>
      </c>
      <c r="N46" s="50">
        <f t="shared" si="11"/>
        <v>4911133070</v>
      </c>
      <c r="O46" s="50">
        <f t="shared" si="12"/>
        <v>2116810203</v>
      </c>
      <c r="P46" s="50">
        <v>332241889</v>
      </c>
      <c r="Q46" s="50"/>
      <c r="R46" s="50"/>
      <c r="S46" s="50">
        <v>460088640</v>
      </c>
      <c r="T46" s="50"/>
      <c r="U46" s="50">
        <v>1324479674</v>
      </c>
      <c r="V46" s="50">
        <f t="shared" si="13"/>
        <v>2207626767</v>
      </c>
      <c r="W46" s="50">
        <v>390827320</v>
      </c>
      <c r="X46" s="50"/>
      <c r="Y46" s="50"/>
      <c r="Z46" s="50">
        <v>473891299</v>
      </c>
      <c r="AA46" s="50"/>
      <c r="AB46" s="50">
        <v>1342908148</v>
      </c>
      <c r="AC46" s="51">
        <f t="shared" si="14"/>
        <v>2096970605</v>
      </c>
      <c r="AD46" s="50">
        <v>300000000</v>
      </c>
      <c r="AE46" s="50"/>
      <c r="AF46" s="50"/>
      <c r="AG46" s="50">
        <v>488108038</v>
      </c>
      <c r="AH46" s="50"/>
      <c r="AI46" s="50">
        <v>1308862567</v>
      </c>
      <c r="AJ46" s="51">
        <f t="shared" si="15"/>
        <v>1828633960</v>
      </c>
      <c r="AK46" s="50">
        <v>391000000</v>
      </c>
      <c r="AL46" s="50"/>
      <c r="AM46" s="50"/>
      <c r="AN46" s="50">
        <v>502751279</v>
      </c>
      <c r="AO46" s="50"/>
      <c r="AP46" s="50">
        <v>934882681</v>
      </c>
    </row>
    <row r="47" spans="1:42" x14ac:dyDescent="0.2">
      <c r="A47" s="26">
        <f t="shared" si="6"/>
        <v>2111275</v>
      </c>
      <c r="B47" s="91">
        <v>1175</v>
      </c>
      <c r="C47" s="15">
        <v>21101</v>
      </c>
      <c r="D47" s="479"/>
      <c r="E47" s="469"/>
      <c r="F47" s="471"/>
      <c r="G47" s="52" t="s">
        <v>2854</v>
      </c>
      <c r="H47" s="50">
        <f t="shared" si="10"/>
        <v>38379189578</v>
      </c>
      <c r="I47" s="50">
        <f t="shared" si="11"/>
        <v>0</v>
      </c>
      <c r="J47" s="50">
        <f t="shared" si="11"/>
        <v>0</v>
      </c>
      <c r="K47" s="50">
        <f t="shared" si="11"/>
        <v>0</v>
      </c>
      <c r="L47" s="50">
        <f t="shared" si="11"/>
        <v>38379189578</v>
      </c>
      <c r="M47" s="50">
        <f t="shared" si="11"/>
        <v>0</v>
      </c>
      <c r="N47" s="50">
        <f t="shared" si="11"/>
        <v>0</v>
      </c>
      <c r="O47" s="50">
        <f t="shared" si="12"/>
        <v>8385531401</v>
      </c>
      <c r="P47" s="50">
        <v>0</v>
      </c>
      <c r="Q47" s="50">
        <v>0</v>
      </c>
      <c r="R47" s="50">
        <v>0</v>
      </c>
      <c r="S47" s="50">
        <v>8385531401</v>
      </c>
      <c r="T47" s="50">
        <v>0</v>
      </c>
      <c r="U47" s="50">
        <v>0</v>
      </c>
      <c r="V47" s="50">
        <f t="shared" si="13"/>
        <v>9788151941</v>
      </c>
      <c r="W47" s="50">
        <v>0</v>
      </c>
      <c r="X47" s="50">
        <v>0</v>
      </c>
      <c r="Y47" s="50">
        <v>0</v>
      </c>
      <c r="Z47" s="50">
        <v>9788151941</v>
      </c>
      <c r="AA47" s="50"/>
      <c r="AB47" s="50"/>
      <c r="AC47" s="51">
        <f t="shared" si="14"/>
        <v>10261498850</v>
      </c>
      <c r="AD47" s="50"/>
      <c r="AE47" s="50"/>
      <c r="AF47" s="50"/>
      <c r="AG47" s="50">
        <v>10261498850</v>
      </c>
      <c r="AH47" s="50"/>
      <c r="AI47" s="50"/>
      <c r="AJ47" s="51">
        <f t="shared" si="15"/>
        <v>9944007386</v>
      </c>
      <c r="AK47" s="50"/>
      <c r="AL47" s="50"/>
      <c r="AM47" s="50"/>
      <c r="AN47" s="50">
        <v>9944007386</v>
      </c>
      <c r="AO47" s="50"/>
      <c r="AP47" s="50"/>
    </row>
    <row r="48" spans="1:42" x14ac:dyDescent="0.2">
      <c r="A48" s="26">
        <f t="shared" si="6"/>
        <v>2111272</v>
      </c>
      <c r="B48" s="91">
        <v>1172</v>
      </c>
      <c r="C48" s="15">
        <v>21101</v>
      </c>
      <c r="D48" s="479"/>
      <c r="E48" s="469"/>
      <c r="F48" s="471"/>
      <c r="G48" s="52" t="s">
        <v>2855</v>
      </c>
      <c r="H48" s="50">
        <f t="shared" si="10"/>
        <v>177052968.90489599</v>
      </c>
      <c r="I48" s="50">
        <f t="shared" si="11"/>
        <v>0</v>
      </c>
      <c r="J48" s="50">
        <f t="shared" si="11"/>
        <v>0</v>
      </c>
      <c r="K48" s="50">
        <f t="shared" si="11"/>
        <v>0</v>
      </c>
      <c r="L48" s="50">
        <f t="shared" si="11"/>
        <v>0</v>
      </c>
      <c r="M48" s="50">
        <f t="shared" si="11"/>
        <v>0</v>
      </c>
      <c r="N48" s="50">
        <f>U48+AB48+AI48+AP48</f>
        <v>177052968.90489599</v>
      </c>
      <c r="O48" s="50">
        <f t="shared" si="12"/>
        <v>42320448</v>
      </c>
      <c r="P48" s="50">
        <v>0</v>
      </c>
      <c r="Q48" s="50"/>
      <c r="R48" s="50"/>
      <c r="S48" s="50">
        <v>0</v>
      </c>
      <c r="T48" s="50"/>
      <c r="U48" s="50">
        <v>42320448</v>
      </c>
      <c r="V48" s="50">
        <f t="shared" si="13"/>
        <v>43590061.439999998</v>
      </c>
      <c r="W48" s="50">
        <v>0</v>
      </c>
      <c r="X48" s="50"/>
      <c r="Y48" s="50"/>
      <c r="Z48" s="50">
        <v>0</v>
      </c>
      <c r="AA48" s="50"/>
      <c r="AB48" s="50">
        <v>43590061.439999998</v>
      </c>
      <c r="AC48" s="51">
        <f t="shared" si="14"/>
        <v>44897763.283199996</v>
      </c>
      <c r="AD48" s="50">
        <v>0</v>
      </c>
      <c r="AE48" s="50"/>
      <c r="AF48" s="50"/>
      <c r="AG48" s="50">
        <v>0</v>
      </c>
      <c r="AH48" s="50"/>
      <c r="AI48" s="50">
        <v>44897763.283199996</v>
      </c>
      <c r="AJ48" s="51">
        <f t="shared" si="15"/>
        <v>46244696.181695998</v>
      </c>
      <c r="AK48" s="50">
        <v>0</v>
      </c>
      <c r="AL48" s="50"/>
      <c r="AM48" s="50"/>
      <c r="AN48" s="50">
        <v>0</v>
      </c>
      <c r="AO48" s="50"/>
      <c r="AP48" s="50">
        <v>46244696.181695998</v>
      </c>
    </row>
    <row r="49" spans="1:42" x14ac:dyDescent="0.2">
      <c r="A49" s="26">
        <f t="shared" si="6"/>
        <v>2111232</v>
      </c>
      <c r="B49" s="91">
        <v>1132</v>
      </c>
      <c r="C49" s="15">
        <v>21101</v>
      </c>
      <c r="D49" s="479"/>
      <c r="E49" s="469"/>
      <c r="F49" s="471"/>
      <c r="G49" s="174" t="s">
        <v>1989</v>
      </c>
      <c r="H49" s="50">
        <f t="shared" si="10"/>
        <v>586400548</v>
      </c>
      <c r="I49" s="50">
        <f t="shared" si="11"/>
        <v>586400548</v>
      </c>
      <c r="J49" s="50">
        <f t="shared" si="11"/>
        <v>0</v>
      </c>
      <c r="K49" s="50">
        <f t="shared" si="11"/>
        <v>0</v>
      </c>
      <c r="L49" s="50">
        <f t="shared" si="11"/>
        <v>0</v>
      </c>
      <c r="M49" s="50">
        <f t="shared" si="11"/>
        <v>0</v>
      </c>
      <c r="N49" s="50">
        <f t="shared" si="11"/>
        <v>0</v>
      </c>
      <c r="O49" s="50">
        <f t="shared" si="12"/>
        <v>155000000</v>
      </c>
      <c r="P49" s="50">
        <v>155000000</v>
      </c>
      <c r="Q49" s="50"/>
      <c r="R49" s="50"/>
      <c r="S49" s="50"/>
      <c r="T49" s="50"/>
      <c r="U49" s="50"/>
      <c r="V49" s="50">
        <f t="shared" si="13"/>
        <v>200000000</v>
      </c>
      <c r="W49" s="50">
        <v>200000000</v>
      </c>
      <c r="X49" s="50"/>
      <c r="Y49" s="50"/>
      <c r="Z49" s="50"/>
      <c r="AA49" s="50"/>
      <c r="AB49" s="50"/>
      <c r="AC49" s="51">
        <f t="shared" si="14"/>
        <v>125000000</v>
      </c>
      <c r="AD49" s="50">
        <v>125000000</v>
      </c>
      <c r="AE49" s="50"/>
      <c r="AF49" s="50"/>
      <c r="AG49" s="50"/>
      <c r="AH49" s="50"/>
      <c r="AI49" s="50"/>
      <c r="AJ49" s="51">
        <f t="shared" si="15"/>
        <v>106400548</v>
      </c>
      <c r="AK49" s="50">
        <v>106400548</v>
      </c>
      <c r="AL49" s="50"/>
      <c r="AM49" s="50"/>
      <c r="AN49" s="50"/>
      <c r="AO49" s="50"/>
      <c r="AP49" s="50"/>
    </row>
    <row r="50" spans="1:42" x14ac:dyDescent="0.2">
      <c r="A50" s="26">
        <f t="shared" si="6"/>
        <v>2111330</v>
      </c>
      <c r="B50" s="91">
        <v>1130</v>
      </c>
      <c r="C50" s="15">
        <v>21102</v>
      </c>
      <c r="D50" s="479" t="s">
        <v>727</v>
      </c>
      <c r="E50" s="469">
        <v>7.69</v>
      </c>
      <c r="F50" s="471">
        <f>SUM(H50:H53)</f>
        <v>5198705582</v>
      </c>
      <c r="G50" s="52" t="s">
        <v>1996</v>
      </c>
      <c r="H50" s="51">
        <f t="shared" ref="H50:H86" si="17">SUM(I50:N50)</f>
        <v>160000000</v>
      </c>
      <c r="I50" s="50">
        <f t="shared" si="11"/>
        <v>0</v>
      </c>
      <c r="J50" s="50">
        <f t="shared" si="11"/>
        <v>0</v>
      </c>
      <c r="K50" s="50">
        <f t="shared" si="11"/>
        <v>0</v>
      </c>
      <c r="L50" s="50">
        <f t="shared" si="11"/>
        <v>160000000</v>
      </c>
      <c r="M50" s="50">
        <f t="shared" si="11"/>
        <v>0</v>
      </c>
      <c r="N50" s="50">
        <f t="shared" si="11"/>
        <v>0</v>
      </c>
      <c r="O50" s="50">
        <f t="shared" si="12"/>
        <v>100000000</v>
      </c>
      <c r="P50" s="50"/>
      <c r="Q50" s="50"/>
      <c r="R50" s="50"/>
      <c r="S50" s="50">
        <v>100000000</v>
      </c>
      <c r="T50" s="50"/>
      <c r="U50" s="50"/>
      <c r="V50" s="50">
        <f t="shared" si="13"/>
        <v>20000000</v>
      </c>
      <c r="W50" s="50"/>
      <c r="X50" s="50"/>
      <c r="Y50" s="50"/>
      <c r="Z50" s="50">
        <v>20000000</v>
      </c>
      <c r="AA50" s="50"/>
      <c r="AB50" s="50"/>
      <c r="AC50" s="51">
        <f>SUM(AD50:AI50)</f>
        <v>20000000</v>
      </c>
      <c r="AD50" s="50"/>
      <c r="AE50" s="50"/>
      <c r="AF50" s="50"/>
      <c r="AG50" s="50">
        <v>20000000</v>
      </c>
      <c r="AH50" s="50"/>
      <c r="AI50" s="50"/>
      <c r="AJ50" s="51">
        <f t="shared" si="15"/>
        <v>20000000</v>
      </c>
      <c r="AK50" s="50"/>
      <c r="AL50" s="50"/>
      <c r="AM50" s="50"/>
      <c r="AN50" s="50">
        <v>20000000</v>
      </c>
      <c r="AO50" s="50"/>
      <c r="AP50" s="50"/>
    </row>
    <row r="51" spans="1:42" x14ac:dyDescent="0.2">
      <c r="A51" s="26">
        <f t="shared" si="6"/>
        <v>2111332</v>
      </c>
      <c r="B51" s="91">
        <v>1132</v>
      </c>
      <c r="C51" s="15">
        <v>21102</v>
      </c>
      <c r="D51" s="479"/>
      <c r="E51" s="469"/>
      <c r="F51" s="471"/>
      <c r="G51" s="174" t="s">
        <v>1989</v>
      </c>
      <c r="H51" s="51">
        <f t="shared" si="17"/>
        <v>4018170000</v>
      </c>
      <c r="I51" s="50">
        <f t="shared" si="11"/>
        <v>0</v>
      </c>
      <c r="J51" s="50">
        <f t="shared" si="11"/>
        <v>0</v>
      </c>
      <c r="K51" s="50">
        <f t="shared" si="11"/>
        <v>0</v>
      </c>
      <c r="L51" s="50">
        <f t="shared" si="11"/>
        <v>4018170000</v>
      </c>
      <c r="M51" s="50">
        <f t="shared" si="11"/>
        <v>0</v>
      </c>
      <c r="N51" s="50">
        <f t="shared" si="11"/>
        <v>0</v>
      </c>
      <c r="O51" s="50">
        <f t="shared" si="12"/>
        <v>0</v>
      </c>
      <c r="P51" s="50"/>
      <c r="Q51" s="50"/>
      <c r="R51" s="50"/>
      <c r="S51" s="50">
        <v>0</v>
      </c>
      <c r="T51" s="50"/>
      <c r="U51" s="50"/>
      <c r="V51" s="50">
        <f t="shared" si="13"/>
        <v>1300000000</v>
      </c>
      <c r="W51" s="50"/>
      <c r="X51" s="50"/>
      <c r="Y51" s="50"/>
      <c r="Z51" s="50">
        <v>1300000000</v>
      </c>
      <c r="AA51" s="50"/>
      <c r="AB51" s="50"/>
      <c r="AC51" s="51">
        <f>SUM(AD51:AI51)</f>
        <v>1339000000</v>
      </c>
      <c r="AD51" s="50"/>
      <c r="AE51" s="50"/>
      <c r="AF51" s="50"/>
      <c r="AG51" s="53">
        <v>1339000000</v>
      </c>
      <c r="AH51" s="50"/>
      <c r="AI51" s="50"/>
      <c r="AJ51" s="51">
        <f t="shared" si="15"/>
        <v>1379170000</v>
      </c>
      <c r="AK51" s="50"/>
      <c r="AL51" s="50"/>
      <c r="AM51" s="50"/>
      <c r="AN51" s="50">
        <v>1379170000</v>
      </c>
      <c r="AO51" s="50"/>
      <c r="AP51" s="50"/>
    </row>
    <row r="52" spans="1:42" x14ac:dyDescent="0.2">
      <c r="A52" s="26">
        <f t="shared" si="6"/>
        <v>2111363</v>
      </c>
      <c r="B52" s="91">
        <v>1163</v>
      </c>
      <c r="C52" s="15">
        <v>21102</v>
      </c>
      <c r="D52" s="479"/>
      <c r="E52" s="469"/>
      <c r="F52" s="471"/>
      <c r="G52" s="52" t="s">
        <v>2851</v>
      </c>
      <c r="H52" s="51">
        <f t="shared" si="17"/>
        <v>661757600</v>
      </c>
      <c r="I52" s="50">
        <f t="shared" si="11"/>
        <v>0</v>
      </c>
      <c r="J52" s="50">
        <f t="shared" si="11"/>
        <v>0</v>
      </c>
      <c r="K52" s="50">
        <f t="shared" si="11"/>
        <v>0</v>
      </c>
      <c r="L52" s="50">
        <f t="shared" si="11"/>
        <v>0</v>
      </c>
      <c r="M52" s="50">
        <f t="shared" si="11"/>
        <v>0</v>
      </c>
      <c r="N52" s="50">
        <f t="shared" si="11"/>
        <v>661757600</v>
      </c>
      <c r="O52" s="50">
        <v>0</v>
      </c>
      <c r="P52" s="50"/>
      <c r="Q52" s="50"/>
      <c r="R52" s="50"/>
      <c r="S52" s="50"/>
      <c r="T52" s="50"/>
      <c r="U52" s="50"/>
      <c r="V52" s="50">
        <f t="shared" si="13"/>
        <v>214099200</v>
      </c>
      <c r="W52" s="50"/>
      <c r="X52" s="50"/>
      <c r="Y52" s="50"/>
      <c r="Z52" s="50"/>
      <c r="AA52" s="50"/>
      <c r="AB52" s="50">
        <v>214099200</v>
      </c>
      <c r="AC52" s="51">
        <f>SUM(AD52:AI52)</f>
        <v>220522400</v>
      </c>
      <c r="AD52" s="50"/>
      <c r="AE52" s="50"/>
      <c r="AF52" s="50"/>
      <c r="AG52" s="50"/>
      <c r="AH52" s="50"/>
      <c r="AI52" s="50">
        <v>220522400</v>
      </c>
      <c r="AJ52" s="51">
        <f t="shared" si="15"/>
        <v>227136000</v>
      </c>
      <c r="AK52" s="50"/>
      <c r="AL52" s="50"/>
      <c r="AM52" s="50"/>
      <c r="AN52" s="50"/>
      <c r="AO52" s="50"/>
      <c r="AP52" s="50">
        <v>227136000</v>
      </c>
    </row>
    <row r="53" spans="1:42" x14ac:dyDescent="0.2">
      <c r="A53" s="26">
        <f t="shared" si="6"/>
        <v>2111371</v>
      </c>
      <c r="B53" s="91">
        <v>1171</v>
      </c>
      <c r="C53" s="15">
        <v>21102</v>
      </c>
      <c r="D53" s="479"/>
      <c r="E53" s="469"/>
      <c r="F53" s="471"/>
      <c r="G53" s="175" t="s">
        <v>2852</v>
      </c>
      <c r="H53" s="51">
        <f t="shared" si="17"/>
        <v>358777982</v>
      </c>
      <c r="I53" s="50">
        <f t="shared" si="11"/>
        <v>0</v>
      </c>
      <c r="J53" s="50">
        <f t="shared" si="11"/>
        <v>0</v>
      </c>
      <c r="K53" s="50">
        <f t="shared" si="11"/>
        <v>0</v>
      </c>
      <c r="L53" s="50">
        <f t="shared" si="11"/>
        <v>0</v>
      </c>
      <c r="M53" s="50">
        <f t="shared" si="11"/>
        <v>0</v>
      </c>
      <c r="N53" s="50">
        <f t="shared" si="11"/>
        <v>358777982</v>
      </c>
      <c r="O53" s="50">
        <f t="shared" si="12"/>
        <v>85757641</v>
      </c>
      <c r="P53" s="50"/>
      <c r="Q53" s="50"/>
      <c r="R53" s="50"/>
      <c r="S53" s="50"/>
      <c r="T53" s="50"/>
      <c r="U53" s="50">
        <v>85757641</v>
      </c>
      <c r="V53" s="50">
        <f t="shared" si="13"/>
        <v>88330370</v>
      </c>
      <c r="W53" s="50"/>
      <c r="X53" s="50"/>
      <c r="Y53" s="50"/>
      <c r="Z53" s="50"/>
      <c r="AA53" s="50"/>
      <c r="AB53" s="50">
        <v>88330370</v>
      </c>
      <c r="AC53" s="51">
        <f>SUM(AD53:AI53)</f>
        <v>90980281</v>
      </c>
      <c r="AD53" s="50"/>
      <c r="AE53" s="50"/>
      <c r="AF53" s="50"/>
      <c r="AG53" s="50"/>
      <c r="AH53" s="50"/>
      <c r="AI53" s="50">
        <v>90980281</v>
      </c>
      <c r="AJ53" s="51">
        <f t="shared" si="15"/>
        <v>93709690</v>
      </c>
      <c r="AK53" s="50"/>
      <c r="AL53" s="50"/>
      <c r="AM53" s="50"/>
      <c r="AN53" s="50"/>
      <c r="AO53" s="50"/>
      <c r="AP53" s="50">
        <v>93709690</v>
      </c>
    </row>
    <row r="54" spans="1:42" x14ac:dyDescent="0.2">
      <c r="A54" s="26">
        <f t="shared" si="6"/>
        <v>2111414</v>
      </c>
      <c r="B54" s="91">
        <v>1114</v>
      </c>
      <c r="C54" s="15">
        <v>21103</v>
      </c>
      <c r="D54" s="479" t="s">
        <v>728</v>
      </c>
      <c r="E54" s="469">
        <v>7.69</v>
      </c>
      <c r="F54" s="471">
        <f>SUM(H54:H58)</f>
        <v>6501177558</v>
      </c>
      <c r="G54" s="52" t="s">
        <v>2850</v>
      </c>
      <c r="H54" s="51">
        <f t="shared" si="17"/>
        <v>128768146</v>
      </c>
      <c r="I54" s="50">
        <f>P54+W54+AD54+AK54</f>
        <v>0</v>
      </c>
      <c r="J54" s="50">
        <f t="shared" si="11"/>
        <v>0</v>
      </c>
      <c r="K54" s="50">
        <f t="shared" si="11"/>
        <v>0</v>
      </c>
      <c r="L54" s="50">
        <f t="shared" si="11"/>
        <v>0</v>
      </c>
      <c r="M54" s="50">
        <f t="shared" si="11"/>
        <v>128768146</v>
      </c>
      <c r="N54" s="50">
        <f t="shared" si="11"/>
        <v>0</v>
      </c>
      <c r="O54" s="50">
        <f t="shared" si="12"/>
        <v>30779070</v>
      </c>
      <c r="P54" s="53"/>
      <c r="Q54" s="53"/>
      <c r="R54" s="53"/>
      <c r="S54" s="55"/>
      <c r="T54" s="55">
        <v>30779070</v>
      </c>
      <c r="U54" s="53"/>
      <c r="V54" s="50">
        <f t="shared" si="13"/>
        <v>31702442</v>
      </c>
      <c r="W54" s="53"/>
      <c r="X54" s="53"/>
      <c r="Y54" s="53"/>
      <c r="Z54" s="50"/>
      <c r="AA54" s="50">
        <v>31702442</v>
      </c>
      <c r="AB54" s="53"/>
      <c r="AC54" s="50">
        <f>SUM(AD54:AH54)</f>
        <v>32653515</v>
      </c>
      <c r="AD54" s="53"/>
      <c r="AE54" s="53"/>
      <c r="AF54" s="53"/>
      <c r="AG54" s="50"/>
      <c r="AH54" s="50">
        <v>32653515</v>
      </c>
      <c r="AI54" s="53"/>
      <c r="AJ54" s="51">
        <f t="shared" si="15"/>
        <v>33633119</v>
      </c>
      <c r="AK54" s="53"/>
      <c r="AL54" s="53"/>
      <c r="AM54" s="53"/>
      <c r="AN54" s="50"/>
      <c r="AO54" s="50">
        <v>33633119</v>
      </c>
      <c r="AP54" s="53"/>
    </row>
    <row r="55" spans="1:42" x14ac:dyDescent="0.2">
      <c r="A55" s="26">
        <f t="shared" si="6"/>
        <v>2111472</v>
      </c>
      <c r="B55" s="91">
        <v>1172</v>
      </c>
      <c r="C55" s="15">
        <v>21103</v>
      </c>
      <c r="D55" s="479"/>
      <c r="E55" s="469"/>
      <c r="F55" s="471"/>
      <c r="G55" s="52" t="s">
        <v>2855</v>
      </c>
      <c r="H55" s="51">
        <f t="shared" si="17"/>
        <v>25647011</v>
      </c>
      <c r="I55" s="50">
        <f t="shared" ref="I55:N70" si="18">P55+W55+AD55+AK55</f>
        <v>25647011</v>
      </c>
      <c r="J55" s="50">
        <f t="shared" si="18"/>
        <v>0</v>
      </c>
      <c r="K55" s="50">
        <f t="shared" si="18"/>
        <v>0</v>
      </c>
      <c r="L55" s="50">
        <f t="shared" si="18"/>
        <v>0</v>
      </c>
      <c r="M55" s="50">
        <f t="shared" si="18"/>
        <v>0</v>
      </c>
      <c r="N55" s="50">
        <f t="shared" si="18"/>
        <v>0</v>
      </c>
      <c r="O55" s="50">
        <f t="shared" si="12"/>
        <v>6130330</v>
      </c>
      <c r="P55" s="50">
        <v>6130330</v>
      </c>
      <c r="Q55" s="50"/>
      <c r="R55" s="50"/>
      <c r="S55" s="50">
        <v>0</v>
      </c>
      <c r="T55" s="50"/>
      <c r="U55" s="50">
        <v>0</v>
      </c>
      <c r="V55" s="50">
        <f t="shared" si="13"/>
        <v>6314239</v>
      </c>
      <c r="W55" s="50">
        <v>6314239</v>
      </c>
      <c r="X55" s="50"/>
      <c r="Y55" s="50"/>
      <c r="Z55" s="50">
        <v>0</v>
      </c>
      <c r="AA55" s="50"/>
      <c r="AB55" s="50">
        <v>0</v>
      </c>
      <c r="AC55" s="51">
        <f>SUM(AD55:AI55)</f>
        <v>6503666</v>
      </c>
      <c r="AD55" s="50">
        <v>6503666</v>
      </c>
      <c r="AE55" s="50"/>
      <c r="AF55" s="50"/>
      <c r="AG55" s="50">
        <v>0</v>
      </c>
      <c r="AH55" s="50"/>
      <c r="AI55" s="50">
        <v>0</v>
      </c>
      <c r="AJ55" s="51">
        <f t="shared" si="15"/>
        <v>6698776</v>
      </c>
      <c r="AK55" s="50">
        <v>6698776</v>
      </c>
      <c r="AL55" s="50"/>
      <c r="AM55" s="50"/>
      <c r="AN55" s="50">
        <v>0</v>
      </c>
      <c r="AO55" s="50"/>
      <c r="AP55" s="50">
        <v>0</v>
      </c>
    </row>
    <row r="56" spans="1:42" x14ac:dyDescent="0.2">
      <c r="A56" s="26">
        <f t="shared" si="6"/>
        <v>2111405</v>
      </c>
      <c r="B56" s="91">
        <v>1105</v>
      </c>
      <c r="C56" s="15">
        <v>21103</v>
      </c>
      <c r="D56" s="479"/>
      <c r="E56" s="469"/>
      <c r="F56" s="471"/>
      <c r="G56" s="52" t="s">
        <v>2839</v>
      </c>
      <c r="H56" s="51">
        <f t="shared" si="17"/>
        <v>313600000</v>
      </c>
      <c r="I56" s="53">
        <f t="shared" si="18"/>
        <v>313600000</v>
      </c>
      <c r="J56" s="53">
        <f t="shared" si="18"/>
        <v>0</v>
      </c>
      <c r="K56" s="53">
        <f t="shared" si="18"/>
        <v>0</v>
      </c>
      <c r="L56" s="53">
        <f t="shared" si="18"/>
        <v>0</v>
      </c>
      <c r="M56" s="53">
        <f t="shared" si="18"/>
        <v>0</v>
      </c>
      <c r="N56" s="53">
        <f t="shared" si="18"/>
        <v>0</v>
      </c>
      <c r="O56" s="53">
        <f t="shared" si="12"/>
        <v>78400000</v>
      </c>
      <c r="P56" s="53">
        <v>78400000</v>
      </c>
      <c r="Q56" s="53"/>
      <c r="R56" s="53"/>
      <c r="S56" s="53"/>
      <c r="T56" s="53"/>
      <c r="U56" s="53"/>
      <c r="V56" s="50">
        <f t="shared" si="13"/>
        <v>78400000</v>
      </c>
      <c r="W56" s="53">
        <v>78400000</v>
      </c>
      <c r="X56" s="53"/>
      <c r="Y56" s="53"/>
      <c r="Z56" s="53"/>
      <c r="AA56" s="53"/>
      <c r="AB56" s="53"/>
      <c r="AC56" s="51">
        <f>SUM(AD56:AI56)</f>
        <v>78400000</v>
      </c>
      <c r="AD56" s="53">
        <v>78400000</v>
      </c>
      <c r="AE56" s="53"/>
      <c r="AF56" s="53"/>
      <c r="AG56" s="53"/>
      <c r="AH56" s="53"/>
      <c r="AI56" s="53"/>
      <c r="AJ56" s="54">
        <f>SUM(AK56:AP56)</f>
        <v>78400000</v>
      </c>
      <c r="AK56" s="53">
        <v>78400000</v>
      </c>
      <c r="AL56" s="53"/>
      <c r="AM56" s="53"/>
      <c r="AN56" s="53"/>
      <c r="AO56" s="53"/>
      <c r="AP56" s="53"/>
    </row>
    <row r="57" spans="1:42" x14ac:dyDescent="0.2">
      <c r="A57" s="26">
        <f t="shared" si="6"/>
        <v>2111463</v>
      </c>
      <c r="B57" s="91">
        <v>1163</v>
      </c>
      <c r="C57" s="15">
        <v>21103</v>
      </c>
      <c r="D57" s="479"/>
      <c r="E57" s="469"/>
      <c r="F57" s="471"/>
      <c r="G57" s="52" t="s">
        <v>2851</v>
      </c>
      <c r="H57" s="51">
        <f t="shared" si="17"/>
        <v>330878800</v>
      </c>
      <c r="I57" s="50">
        <f t="shared" si="18"/>
        <v>0</v>
      </c>
      <c r="J57" s="50">
        <f t="shared" si="18"/>
        <v>0</v>
      </c>
      <c r="K57" s="50">
        <f t="shared" si="18"/>
        <v>0</v>
      </c>
      <c r="L57" s="50">
        <f t="shared" si="18"/>
        <v>0</v>
      </c>
      <c r="M57" s="50">
        <f t="shared" si="18"/>
        <v>0</v>
      </c>
      <c r="N57" s="50">
        <f t="shared" si="18"/>
        <v>330878800</v>
      </c>
      <c r="O57" s="50">
        <f t="shared" si="12"/>
        <v>0</v>
      </c>
      <c r="P57" s="50"/>
      <c r="Q57" s="50"/>
      <c r="R57" s="50"/>
      <c r="S57" s="50"/>
      <c r="T57" s="50"/>
      <c r="U57" s="50"/>
      <c r="V57" s="50">
        <f t="shared" si="13"/>
        <v>107049600</v>
      </c>
      <c r="W57" s="50"/>
      <c r="X57" s="50"/>
      <c r="Y57" s="50"/>
      <c r="Z57" s="50"/>
      <c r="AA57" s="50"/>
      <c r="AB57" s="50">
        <v>107049600</v>
      </c>
      <c r="AC57" s="51">
        <f>SUM(AD57:AI57)</f>
        <v>110261200</v>
      </c>
      <c r="AD57" s="50"/>
      <c r="AE57" s="50"/>
      <c r="AF57" s="50"/>
      <c r="AG57" s="50"/>
      <c r="AH57" s="50"/>
      <c r="AI57" s="50">
        <v>110261200</v>
      </c>
      <c r="AJ57" s="54">
        <f>SUM(AK57:AP57)</f>
        <v>113568000</v>
      </c>
      <c r="AK57" s="50"/>
      <c r="AL57" s="50"/>
      <c r="AM57" s="50"/>
      <c r="AN57" s="50"/>
      <c r="AO57" s="50"/>
      <c r="AP57" s="50">
        <v>113568000</v>
      </c>
    </row>
    <row r="58" spans="1:42" x14ac:dyDescent="0.2">
      <c r="A58" s="26">
        <f t="shared" si="6"/>
        <v>2111471</v>
      </c>
      <c r="B58" s="91">
        <v>1171</v>
      </c>
      <c r="C58" s="15">
        <v>21103</v>
      </c>
      <c r="D58" s="479"/>
      <c r="E58" s="469"/>
      <c r="F58" s="471"/>
      <c r="G58" s="175" t="s">
        <v>2852</v>
      </c>
      <c r="H58" s="51">
        <f t="shared" si="17"/>
        <v>5702283601</v>
      </c>
      <c r="I58" s="50">
        <f t="shared" si="18"/>
        <v>0</v>
      </c>
      <c r="J58" s="50">
        <f t="shared" si="18"/>
        <v>0</v>
      </c>
      <c r="K58" s="50">
        <f t="shared" si="18"/>
        <v>0</v>
      </c>
      <c r="L58" s="50">
        <f t="shared" si="18"/>
        <v>0</v>
      </c>
      <c r="M58" s="50">
        <f t="shared" si="18"/>
        <v>1732465661</v>
      </c>
      <c r="N58" s="50">
        <f t="shared" si="18"/>
        <v>3969817940</v>
      </c>
      <c r="O58" s="50">
        <f t="shared" si="12"/>
        <v>1363000000</v>
      </c>
      <c r="P58" s="50">
        <v>0</v>
      </c>
      <c r="Q58" s="50">
        <v>0</v>
      </c>
      <c r="R58" s="50">
        <v>0</v>
      </c>
      <c r="S58" s="50">
        <v>0</v>
      </c>
      <c r="T58" s="50">
        <v>414106148</v>
      </c>
      <c r="U58" s="50">
        <v>948893852</v>
      </c>
      <c r="V58" s="50">
        <f t="shared" si="13"/>
        <v>1403890000</v>
      </c>
      <c r="W58" s="50">
        <v>0</v>
      </c>
      <c r="X58" s="50">
        <v>0</v>
      </c>
      <c r="Y58" s="50">
        <v>0</v>
      </c>
      <c r="Z58" s="50">
        <v>0</v>
      </c>
      <c r="AA58" s="50">
        <v>426529332</v>
      </c>
      <c r="AB58" s="50">
        <v>977360668</v>
      </c>
      <c r="AC58" s="51">
        <f>SUM(AD58:AI58)</f>
        <v>1446006700</v>
      </c>
      <c r="AD58" s="50">
        <v>0</v>
      </c>
      <c r="AE58" s="50">
        <v>0</v>
      </c>
      <c r="AF58" s="50">
        <v>0</v>
      </c>
      <c r="AG58" s="50">
        <v>0</v>
      </c>
      <c r="AH58" s="50">
        <v>439325212</v>
      </c>
      <c r="AI58" s="50">
        <v>1006681488</v>
      </c>
      <c r="AJ58" s="51">
        <f t="shared" si="15"/>
        <v>1489386901</v>
      </c>
      <c r="AK58" s="50">
        <v>0</v>
      </c>
      <c r="AL58" s="50">
        <v>0</v>
      </c>
      <c r="AM58" s="50">
        <v>0</v>
      </c>
      <c r="AN58" s="50">
        <v>0</v>
      </c>
      <c r="AO58" s="50">
        <v>452504969</v>
      </c>
      <c r="AP58" s="50">
        <v>1036881932</v>
      </c>
    </row>
    <row r="59" spans="1:42" x14ac:dyDescent="0.2">
      <c r="A59" s="26">
        <f t="shared" si="6"/>
        <v>2111517</v>
      </c>
      <c r="B59" s="91">
        <v>1117</v>
      </c>
      <c r="C59" s="15">
        <v>21104</v>
      </c>
      <c r="D59" s="479" t="s">
        <v>729</v>
      </c>
      <c r="E59" s="469">
        <v>7.69</v>
      </c>
      <c r="F59" s="471">
        <f>SUM(H59:H64)</f>
        <v>827992100</v>
      </c>
      <c r="G59" s="52" t="s">
        <v>1992</v>
      </c>
      <c r="H59" s="51">
        <f t="shared" si="17"/>
        <v>199000000</v>
      </c>
      <c r="I59" s="50">
        <f t="shared" si="18"/>
        <v>199000000</v>
      </c>
      <c r="J59" s="50">
        <f t="shared" si="18"/>
        <v>0</v>
      </c>
      <c r="K59" s="50">
        <f t="shared" si="18"/>
        <v>0</v>
      </c>
      <c r="L59" s="50">
        <f t="shared" si="18"/>
        <v>0</v>
      </c>
      <c r="M59" s="50">
        <f t="shared" si="18"/>
        <v>0</v>
      </c>
      <c r="N59" s="50">
        <f t="shared" si="18"/>
        <v>0</v>
      </c>
      <c r="O59" s="50">
        <f t="shared" si="12"/>
        <v>0</v>
      </c>
      <c r="P59" s="50">
        <v>0</v>
      </c>
      <c r="Q59" s="50"/>
      <c r="R59" s="50"/>
      <c r="S59" s="50"/>
      <c r="T59" s="50"/>
      <c r="U59" s="50"/>
      <c r="V59" s="50">
        <f t="shared" si="13"/>
        <v>59000000</v>
      </c>
      <c r="W59" s="50">
        <v>59000000</v>
      </c>
      <c r="X59" s="50"/>
      <c r="Y59" s="50"/>
      <c r="Z59" s="50"/>
      <c r="AA59" s="50"/>
      <c r="AB59" s="50"/>
      <c r="AC59" s="50">
        <f>SUM(AD59:AI59)</f>
        <v>70000000</v>
      </c>
      <c r="AD59" s="50">
        <v>70000000</v>
      </c>
      <c r="AE59" s="50"/>
      <c r="AF59" s="50"/>
      <c r="AG59" s="50"/>
      <c r="AH59" s="50"/>
      <c r="AI59" s="50"/>
      <c r="AJ59" s="51">
        <f t="shared" si="15"/>
        <v>70000000</v>
      </c>
      <c r="AK59" s="50">
        <v>70000000</v>
      </c>
      <c r="AL59" s="50"/>
      <c r="AM59" s="50"/>
      <c r="AN59" s="50"/>
      <c r="AO59" s="50"/>
      <c r="AP59" s="50"/>
    </row>
    <row r="60" spans="1:42" x14ac:dyDescent="0.2">
      <c r="A60" s="26">
        <f t="shared" si="6"/>
        <v>2111531</v>
      </c>
      <c r="B60" s="91">
        <v>1131</v>
      </c>
      <c r="C60" s="15">
        <v>21104</v>
      </c>
      <c r="D60" s="479"/>
      <c r="E60" s="469"/>
      <c r="F60" s="471"/>
      <c r="G60" s="52" t="s">
        <v>1991</v>
      </c>
      <c r="H60" s="51">
        <f t="shared" si="17"/>
        <v>300000000</v>
      </c>
      <c r="I60" s="50">
        <f t="shared" si="18"/>
        <v>300000000</v>
      </c>
      <c r="J60" s="50">
        <f t="shared" si="18"/>
        <v>0</v>
      </c>
      <c r="K60" s="50">
        <f t="shared" si="18"/>
        <v>0</v>
      </c>
      <c r="L60" s="50">
        <f t="shared" si="18"/>
        <v>0</v>
      </c>
      <c r="M60" s="50">
        <f t="shared" si="18"/>
        <v>0</v>
      </c>
      <c r="N60" s="50">
        <f t="shared" si="18"/>
        <v>0</v>
      </c>
      <c r="O60" s="50">
        <f t="shared" si="12"/>
        <v>0</v>
      </c>
      <c r="P60" s="50"/>
      <c r="Q60" s="50"/>
      <c r="R60" s="50"/>
      <c r="S60" s="50"/>
      <c r="T60" s="50"/>
      <c r="U60" s="50"/>
      <c r="V60" s="50">
        <f t="shared" si="13"/>
        <v>200000000</v>
      </c>
      <c r="W60" s="50">
        <v>200000000</v>
      </c>
      <c r="X60" s="50"/>
      <c r="Y60" s="50"/>
      <c r="Z60" s="50"/>
      <c r="AA60" s="50"/>
      <c r="AB60" s="50"/>
      <c r="AC60" s="50">
        <f>SUM(AD60:AH60)</f>
        <v>50000000</v>
      </c>
      <c r="AD60" s="50">
        <v>50000000</v>
      </c>
      <c r="AE60" s="50"/>
      <c r="AF60" s="50"/>
      <c r="AG60" s="50"/>
      <c r="AH60" s="50"/>
      <c r="AI60" s="50"/>
      <c r="AJ60" s="51">
        <f t="shared" si="15"/>
        <v>50000000</v>
      </c>
      <c r="AK60" s="50">
        <v>50000000</v>
      </c>
      <c r="AL60" s="50"/>
      <c r="AM60" s="50"/>
      <c r="AN60" s="50"/>
      <c r="AO60" s="50"/>
      <c r="AP60" s="50"/>
    </row>
    <row r="61" spans="1:42" x14ac:dyDescent="0.2">
      <c r="A61" s="26">
        <f t="shared" si="6"/>
        <v>2111505</v>
      </c>
      <c r="B61" s="91">
        <v>1105</v>
      </c>
      <c r="C61" s="15">
        <v>21104</v>
      </c>
      <c r="D61" s="479"/>
      <c r="E61" s="469"/>
      <c r="F61" s="471"/>
      <c r="G61" s="52" t="s">
        <v>2839</v>
      </c>
      <c r="H61" s="51">
        <f t="shared" si="17"/>
        <v>98560000</v>
      </c>
      <c r="I61" s="50">
        <f t="shared" si="18"/>
        <v>98560000</v>
      </c>
      <c r="J61" s="50">
        <f t="shared" si="18"/>
        <v>0</v>
      </c>
      <c r="K61" s="50">
        <f t="shared" si="18"/>
        <v>0</v>
      </c>
      <c r="L61" s="50">
        <f t="shared" si="18"/>
        <v>0</v>
      </c>
      <c r="M61" s="50">
        <f t="shared" si="18"/>
        <v>0</v>
      </c>
      <c r="N61" s="50">
        <f t="shared" si="18"/>
        <v>0</v>
      </c>
      <c r="O61" s="50">
        <f t="shared" si="12"/>
        <v>24640000</v>
      </c>
      <c r="P61" s="50">
        <v>24640000</v>
      </c>
      <c r="Q61" s="50"/>
      <c r="R61" s="50"/>
      <c r="S61" s="50"/>
      <c r="T61" s="50"/>
      <c r="U61" s="50"/>
      <c r="V61" s="50">
        <f t="shared" si="13"/>
        <v>24640000</v>
      </c>
      <c r="W61" s="50">
        <v>24640000</v>
      </c>
      <c r="X61" s="50"/>
      <c r="Y61" s="50"/>
      <c r="Z61" s="50"/>
      <c r="AA61" s="50"/>
      <c r="AB61" s="50"/>
      <c r="AC61" s="50">
        <f>SUM(AD61:AH61)</f>
        <v>24640000</v>
      </c>
      <c r="AD61" s="50">
        <v>24640000</v>
      </c>
      <c r="AE61" s="50"/>
      <c r="AF61" s="50"/>
      <c r="AG61" s="50"/>
      <c r="AH61" s="50"/>
      <c r="AI61" s="50"/>
      <c r="AJ61" s="51">
        <f t="shared" si="15"/>
        <v>24640000</v>
      </c>
      <c r="AK61" s="50">
        <v>24640000</v>
      </c>
      <c r="AL61" s="50"/>
      <c r="AM61" s="50"/>
      <c r="AN61" s="50"/>
      <c r="AO61" s="50"/>
      <c r="AP61" s="50"/>
    </row>
    <row r="62" spans="1:42" x14ac:dyDescent="0.2">
      <c r="A62" s="26">
        <f t="shared" si="6"/>
        <v>2111514</v>
      </c>
      <c r="B62" s="91">
        <v>1114</v>
      </c>
      <c r="C62" s="15">
        <v>21104</v>
      </c>
      <c r="D62" s="479"/>
      <c r="E62" s="469"/>
      <c r="F62" s="471"/>
      <c r="G62" s="52" t="s">
        <v>2850</v>
      </c>
      <c r="H62" s="51">
        <f t="shared" si="17"/>
        <v>86000000</v>
      </c>
      <c r="I62" s="50">
        <f t="shared" si="18"/>
        <v>0</v>
      </c>
      <c r="J62" s="50">
        <f t="shared" si="18"/>
        <v>0</v>
      </c>
      <c r="K62" s="50">
        <f t="shared" si="18"/>
        <v>0</v>
      </c>
      <c r="L62" s="50">
        <f t="shared" si="18"/>
        <v>86000000</v>
      </c>
      <c r="M62" s="50">
        <f t="shared" si="18"/>
        <v>0</v>
      </c>
      <c r="N62" s="50">
        <f t="shared" si="18"/>
        <v>0</v>
      </c>
      <c r="O62" s="50">
        <f t="shared" si="12"/>
        <v>15000000</v>
      </c>
      <c r="P62" s="50"/>
      <c r="Q62" s="50"/>
      <c r="R62" s="50"/>
      <c r="S62" s="55">
        <v>15000000</v>
      </c>
      <c r="T62" s="50"/>
      <c r="U62" s="50"/>
      <c r="V62" s="50">
        <f t="shared" si="13"/>
        <v>20000000</v>
      </c>
      <c r="W62" s="50"/>
      <c r="X62" s="50"/>
      <c r="Y62" s="50"/>
      <c r="Z62" s="50">
        <v>20000000</v>
      </c>
      <c r="AA62" s="50"/>
      <c r="AB62" s="50"/>
      <c r="AC62" s="50">
        <f>SUM(AD62:AH62)</f>
        <v>25000000</v>
      </c>
      <c r="AD62" s="50"/>
      <c r="AE62" s="50"/>
      <c r="AF62" s="50"/>
      <c r="AG62" s="50">
        <v>25000000</v>
      </c>
      <c r="AH62" s="50"/>
      <c r="AI62" s="50"/>
      <c r="AJ62" s="51">
        <f t="shared" si="15"/>
        <v>26000000</v>
      </c>
      <c r="AK62" s="50"/>
      <c r="AL62" s="50"/>
      <c r="AM62" s="50"/>
      <c r="AN62" s="50">
        <v>26000000</v>
      </c>
      <c r="AO62" s="50"/>
      <c r="AP62" s="50"/>
    </row>
    <row r="63" spans="1:42" x14ac:dyDescent="0.2">
      <c r="A63" s="26">
        <f t="shared" si="6"/>
        <v>2111569</v>
      </c>
      <c r="B63" s="91">
        <v>1169</v>
      </c>
      <c r="C63" s="15">
        <v>21104</v>
      </c>
      <c r="D63" s="479"/>
      <c r="E63" s="469"/>
      <c r="F63" s="471"/>
      <c r="G63" s="52" t="s">
        <v>2856</v>
      </c>
      <c r="H63" s="51">
        <f t="shared" si="17"/>
        <v>132000000</v>
      </c>
      <c r="I63" s="50"/>
      <c r="J63" s="50"/>
      <c r="K63" s="50"/>
      <c r="L63" s="50"/>
      <c r="M63" s="50"/>
      <c r="N63" s="50">
        <f t="shared" si="18"/>
        <v>132000000</v>
      </c>
      <c r="O63" s="50">
        <f t="shared" si="12"/>
        <v>132000000</v>
      </c>
      <c r="P63" s="50"/>
      <c r="Q63" s="50"/>
      <c r="R63" s="50"/>
      <c r="S63" s="55"/>
      <c r="T63" s="50"/>
      <c r="U63" s="50">
        <v>132000000</v>
      </c>
      <c r="V63" s="50">
        <f t="shared" si="13"/>
        <v>0</v>
      </c>
      <c r="W63" s="50"/>
      <c r="X63" s="50"/>
      <c r="Y63" s="50"/>
      <c r="Z63" s="50"/>
      <c r="AA63" s="50"/>
      <c r="AB63" s="50"/>
      <c r="AC63" s="51">
        <f>SUM(AD63:AI63)</f>
        <v>0</v>
      </c>
      <c r="AD63" s="50"/>
      <c r="AE63" s="50"/>
      <c r="AF63" s="50"/>
      <c r="AG63" s="50"/>
      <c r="AH63" s="50"/>
      <c r="AI63" s="50"/>
      <c r="AJ63" s="51">
        <f t="shared" si="15"/>
        <v>0</v>
      </c>
      <c r="AK63" s="50"/>
      <c r="AL63" s="50"/>
      <c r="AM63" s="50"/>
      <c r="AN63" s="50"/>
      <c r="AO63" s="50"/>
      <c r="AP63" s="50"/>
    </row>
    <row r="64" spans="1:42" x14ac:dyDescent="0.2">
      <c r="A64" s="26">
        <f t="shared" si="6"/>
        <v>2111563</v>
      </c>
      <c r="B64" s="91">
        <v>1163</v>
      </c>
      <c r="C64" s="15">
        <v>21104</v>
      </c>
      <c r="D64" s="479"/>
      <c r="E64" s="469"/>
      <c r="F64" s="471"/>
      <c r="G64" s="52" t="s">
        <v>2851</v>
      </c>
      <c r="H64" s="51">
        <f t="shared" si="17"/>
        <v>12432100</v>
      </c>
      <c r="I64" s="50">
        <f t="shared" si="18"/>
        <v>0</v>
      </c>
      <c r="J64" s="50">
        <f t="shared" si="18"/>
        <v>0</v>
      </c>
      <c r="K64" s="50">
        <f t="shared" si="18"/>
        <v>0</v>
      </c>
      <c r="L64" s="50">
        <f t="shared" si="18"/>
        <v>0</v>
      </c>
      <c r="M64" s="50">
        <f t="shared" si="18"/>
        <v>0</v>
      </c>
      <c r="N64" s="50">
        <f t="shared" si="18"/>
        <v>12432100</v>
      </c>
      <c r="O64" s="50">
        <f t="shared" si="12"/>
        <v>615000</v>
      </c>
      <c r="P64" s="50"/>
      <c r="Q64" s="50"/>
      <c r="R64" s="50"/>
      <c r="S64" s="50"/>
      <c r="T64" s="50"/>
      <c r="U64" s="50">
        <v>615000</v>
      </c>
      <c r="V64" s="50">
        <f t="shared" si="13"/>
        <v>3823200</v>
      </c>
      <c r="W64" s="50"/>
      <c r="X64" s="50"/>
      <c r="Y64" s="50"/>
      <c r="Z64" s="50"/>
      <c r="AA64" s="50"/>
      <c r="AB64" s="50">
        <v>3823200</v>
      </c>
      <c r="AC64" s="51">
        <f>SUM(AD64:AI64)</f>
        <v>3937900</v>
      </c>
      <c r="AD64" s="50"/>
      <c r="AE64" s="50"/>
      <c r="AF64" s="50"/>
      <c r="AG64" s="50"/>
      <c r="AH64" s="50"/>
      <c r="AI64" s="50">
        <v>3937900</v>
      </c>
      <c r="AJ64" s="51">
        <f t="shared" si="15"/>
        <v>4056000</v>
      </c>
      <c r="AK64" s="50"/>
      <c r="AL64" s="50"/>
      <c r="AM64" s="50"/>
      <c r="AN64" s="50"/>
      <c r="AO64" s="50"/>
      <c r="AP64" s="50">
        <v>4056000</v>
      </c>
    </row>
    <row r="65" spans="1:42" x14ac:dyDescent="0.2">
      <c r="A65" s="26">
        <f t="shared" si="6"/>
        <v>2111617</v>
      </c>
      <c r="B65" s="91">
        <v>1117</v>
      </c>
      <c r="C65" s="15">
        <v>21105</v>
      </c>
      <c r="D65" s="479" t="s">
        <v>730</v>
      </c>
      <c r="E65" s="469">
        <v>7.69</v>
      </c>
      <c r="F65" s="471">
        <f>SUM(H65:H69)</f>
        <v>1689236639</v>
      </c>
      <c r="G65" s="52" t="s">
        <v>1992</v>
      </c>
      <c r="H65" s="51">
        <f t="shared" si="17"/>
        <v>375000000</v>
      </c>
      <c r="I65" s="50">
        <f t="shared" si="18"/>
        <v>375000000</v>
      </c>
      <c r="J65" s="50">
        <f t="shared" si="18"/>
        <v>0</v>
      </c>
      <c r="K65" s="50">
        <f t="shared" si="18"/>
        <v>0</v>
      </c>
      <c r="L65" s="50">
        <f t="shared" si="18"/>
        <v>0</v>
      </c>
      <c r="M65" s="50">
        <f t="shared" si="18"/>
        <v>0</v>
      </c>
      <c r="N65" s="50">
        <f t="shared" si="18"/>
        <v>0</v>
      </c>
      <c r="O65" s="50">
        <f t="shared" si="12"/>
        <v>50000000</v>
      </c>
      <c r="P65" s="50">
        <v>50000000</v>
      </c>
      <c r="Q65" s="50"/>
      <c r="R65" s="50"/>
      <c r="S65" s="50"/>
      <c r="T65" s="50"/>
      <c r="U65" s="50"/>
      <c r="V65" s="50">
        <f t="shared" si="13"/>
        <v>75000000</v>
      </c>
      <c r="W65" s="50">
        <v>75000000</v>
      </c>
      <c r="X65" s="50"/>
      <c r="Y65" s="50"/>
      <c r="Z65" s="50"/>
      <c r="AA65" s="50"/>
      <c r="AB65" s="50"/>
      <c r="AC65" s="50">
        <f>SUM(AD65:AI65)</f>
        <v>115000000</v>
      </c>
      <c r="AD65" s="50">
        <v>115000000</v>
      </c>
      <c r="AE65" s="50"/>
      <c r="AF65" s="50"/>
      <c r="AG65" s="50"/>
      <c r="AH65" s="50"/>
      <c r="AI65" s="50"/>
      <c r="AJ65" s="51">
        <f t="shared" si="15"/>
        <v>135000000</v>
      </c>
      <c r="AK65" s="50">
        <v>135000000</v>
      </c>
      <c r="AL65" s="50"/>
      <c r="AM65" s="50"/>
      <c r="AN65" s="50"/>
      <c r="AO65" s="50"/>
      <c r="AP65" s="50"/>
    </row>
    <row r="66" spans="1:42" x14ac:dyDescent="0.2">
      <c r="A66" s="26">
        <f t="shared" si="6"/>
        <v>2111605</v>
      </c>
      <c r="B66" s="91">
        <v>1105</v>
      </c>
      <c r="C66" s="15">
        <v>21105</v>
      </c>
      <c r="D66" s="474"/>
      <c r="E66" s="469"/>
      <c r="F66" s="471"/>
      <c r="G66" s="52" t="s">
        <v>2839</v>
      </c>
      <c r="H66" s="51">
        <f t="shared" si="17"/>
        <v>394240000</v>
      </c>
      <c r="I66" s="50">
        <f t="shared" si="18"/>
        <v>394240000</v>
      </c>
      <c r="J66" s="50">
        <f t="shared" si="18"/>
        <v>0</v>
      </c>
      <c r="K66" s="50">
        <f t="shared" si="18"/>
        <v>0</v>
      </c>
      <c r="L66" s="50">
        <f t="shared" si="18"/>
        <v>0</v>
      </c>
      <c r="M66" s="50">
        <f t="shared" si="18"/>
        <v>0</v>
      </c>
      <c r="N66" s="50">
        <f t="shared" si="18"/>
        <v>0</v>
      </c>
      <c r="O66" s="50">
        <f t="shared" si="12"/>
        <v>98560000</v>
      </c>
      <c r="P66" s="50">
        <v>98560000</v>
      </c>
      <c r="Q66" s="50"/>
      <c r="R66" s="50"/>
      <c r="S66" s="50"/>
      <c r="T66" s="50"/>
      <c r="U66" s="50"/>
      <c r="V66" s="50">
        <f t="shared" si="13"/>
        <v>98560000</v>
      </c>
      <c r="W66" s="50">
        <v>98560000</v>
      </c>
      <c r="X66" s="50"/>
      <c r="Y66" s="50"/>
      <c r="Z66" s="50"/>
      <c r="AA66" s="50"/>
      <c r="AB66" s="50"/>
      <c r="AC66" s="50">
        <f>SUM(AD66:AI66)</f>
        <v>98560000</v>
      </c>
      <c r="AD66" s="50">
        <v>98560000</v>
      </c>
      <c r="AE66" s="50"/>
      <c r="AF66" s="50"/>
      <c r="AG66" s="50"/>
      <c r="AH66" s="50"/>
      <c r="AI66" s="50"/>
      <c r="AJ66" s="51">
        <f t="shared" si="15"/>
        <v>98560000</v>
      </c>
      <c r="AK66" s="50">
        <v>98560000</v>
      </c>
      <c r="AL66" s="50"/>
      <c r="AM66" s="50"/>
      <c r="AN66" s="50"/>
      <c r="AO66" s="50"/>
      <c r="AP66" s="50"/>
    </row>
    <row r="67" spans="1:42" x14ac:dyDescent="0.2">
      <c r="A67" s="26">
        <f t="shared" si="6"/>
        <v>2111631</v>
      </c>
      <c r="B67" s="91">
        <v>1131</v>
      </c>
      <c r="C67" s="15">
        <v>21105</v>
      </c>
      <c r="D67" s="474"/>
      <c r="E67" s="469"/>
      <c r="F67" s="471"/>
      <c r="G67" s="52" t="s">
        <v>1991</v>
      </c>
      <c r="H67" s="51">
        <f t="shared" si="17"/>
        <v>600000000</v>
      </c>
      <c r="I67" s="50">
        <f t="shared" si="18"/>
        <v>200000000</v>
      </c>
      <c r="J67" s="50">
        <f t="shared" si="18"/>
        <v>0</v>
      </c>
      <c r="K67" s="50">
        <f t="shared" si="18"/>
        <v>0</v>
      </c>
      <c r="L67" s="50">
        <f t="shared" si="18"/>
        <v>0</v>
      </c>
      <c r="M67" s="50">
        <f t="shared" si="18"/>
        <v>400000000</v>
      </c>
      <c r="N67" s="50">
        <f t="shared" si="18"/>
        <v>0</v>
      </c>
      <c r="O67" s="50">
        <f t="shared" si="12"/>
        <v>0</v>
      </c>
      <c r="P67" s="50">
        <v>0</v>
      </c>
      <c r="Q67" s="50"/>
      <c r="R67" s="50"/>
      <c r="S67" s="50"/>
      <c r="T67" s="50"/>
      <c r="U67" s="50"/>
      <c r="V67" s="50">
        <f t="shared" si="13"/>
        <v>500000000</v>
      </c>
      <c r="W67" s="50">
        <v>100000000</v>
      </c>
      <c r="X67" s="50"/>
      <c r="Y67" s="50"/>
      <c r="Z67" s="50"/>
      <c r="AA67" s="50">
        <v>400000000</v>
      </c>
      <c r="AB67" s="50"/>
      <c r="AC67" s="50">
        <f>SUM(AD67:AH67)</f>
        <v>50000000</v>
      </c>
      <c r="AD67" s="50">
        <v>50000000</v>
      </c>
      <c r="AE67" s="50"/>
      <c r="AF67" s="50"/>
      <c r="AG67" s="50"/>
      <c r="AH67" s="50"/>
      <c r="AI67" s="50"/>
      <c r="AJ67" s="51">
        <f t="shared" si="15"/>
        <v>50000000</v>
      </c>
      <c r="AK67" s="50">
        <v>50000000</v>
      </c>
      <c r="AL67" s="50"/>
      <c r="AM67" s="50"/>
      <c r="AN67" s="50"/>
      <c r="AO67" s="50"/>
      <c r="AP67" s="50"/>
    </row>
    <row r="68" spans="1:42" x14ac:dyDescent="0.2">
      <c r="A68" s="26">
        <f t="shared" si="6"/>
        <v>2111663</v>
      </c>
      <c r="B68" s="91">
        <v>1163</v>
      </c>
      <c r="C68" s="15">
        <v>21105</v>
      </c>
      <c r="D68" s="474"/>
      <c r="E68" s="469"/>
      <c r="F68" s="471"/>
      <c r="G68" s="52" t="s">
        <v>2851</v>
      </c>
      <c r="H68" s="51">
        <f t="shared" si="17"/>
        <v>12432100</v>
      </c>
      <c r="I68" s="50">
        <f t="shared" si="18"/>
        <v>0</v>
      </c>
      <c r="J68" s="50">
        <f t="shared" si="18"/>
        <v>0</v>
      </c>
      <c r="K68" s="50">
        <f t="shared" si="18"/>
        <v>0</v>
      </c>
      <c r="L68" s="50">
        <f t="shared" si="18"/>
        <v>0</v>
      </c>
      <c r="M68" s="50">
        <f t="shared" si="18"/>
        <v>0</v>
      </c>
      <c r="N68" s="50">
        <f t="shared" si="18"/>
        <v>12432100</v>
      </c>
      <c r="O68" s="50">
        <f t="shared" si="12"/>
        <v>615000</v>
      </c>
      <c r="P68" s="50"/>
      <c r="Q68" s="50"/>
      <c r="R68" s="50"/>
      <c r="S68" s="50"/>
      <c r="T68" s="50"/>
      <c r="U68" s="50">
        <v>615000</v>
      </c>
      <c r="V68" s="50">
        <f t="shared" si="13"/>
        <v>3823200</v>
      </c>
      <c r="W68" s="50"/>
      <c r="X68" s="50"/>
      <c r="Y68" s="50"/>
      <c r="Z68" s="50"/>
      <c r="AA68" s="50"/>
      <c r="AB68" s="50">
        <v>3823200</v>
      </c>
      <c r="AC68" s="51">
        <f t="shared" ref="AC68:AC98" si="19">SUM(AD68:AI68)</f>
        <v>3937900</v>
      </c>
      <c r="AD68" s="50"/>
      <c r="AE68" s="50"/>
      <c r="AF68" s="50"/>
      <c r="AG68" s="50"/>
      <c r="AH68" s="50"/>
      <c r="AI68" s="50">
        <v>3937900</v>
      </c>
      <c r="AJ68" s="51">
        <f t="shared" si="15"/>
        <v>4056000</v>
      </c>
      <c r="AK68" s="50"/>
      <c r="AL68" s="50"/>
      <c r="AM68" s="50"/>
      <c r="AN68" s="50"/>
      <c r="AO68" s="50"/>
      <c r="AP68" s="50">
        <v>4056000</v>
      </c>
    </row>
    <row r="69" spans="1:42" x14ac:dyDescent="0.2">
      <c r="A69" s="26">
        <f t="shared" si="6"/>
        <v>2111672</v>
      </c>
      <c r="B69" s="91">
        <v>1172</v>
      </c>
      <c r="C69" s="15">
        <v>21105</v>
      </c>
      <c r="D69" s="474"/>
      <c r="E69" s="469"/>
      <c r="F69" s="471"/>
      <c r="G69" s="52" t="s">
        <v>2855</v>
      </c>
      <c r="H69" s="51">
        <f t="shared" si="17"/>
        <v>307564539</v>
      </c>
      <c r="I69" s="50">
        <f t="shared" si="18"/>
        <v>301352384</v>
      </c>
      <c r="J69" s="50">
        <f t="shared" si="18"/>
        <v>0</v>
      </c>
      <c r="K69" s="50">
        <f t="shared" si="18"/>
        <v>0</v>
      </c>
      <c r="L69" s="50">
        <f t="shared" si="18"/>
        <v>6212155</v>
      </c>
      <c r="M69" s="50">
        <f t="shared" si="18"/>
        <v>0</v>
      </c>
      <c r="N69" s="50">
        <f t="shared" si="18"/>
        <v>0</v>
      </c>
      <c r="O69" s="50">
        <f t="shared" si="12"/>
        <v>73516243</v>
      </c>
      <c r="P69" s="50">
        <v>72031370</v>
      </c>
      <c r="Q69" s="50"/>
      <c r="R69" s="50"/>
      <c r="S69" s="50">
        <v>1484873</v>
      </c>
      <c r="T69" s="50"/>
      <c r="U69" s="50">
        <v>0</v>
      </c>
      <c r="V69" s="50">
        <f t="shared" si="13"/>
        <v>75721730</v>
      </c>
      <c r="W69" s="50">
        <v>74192311</v>
      </c>
      <c r="X69" s="50"/>
      <c r="Y69" s="50"/>
      <c r="Z69" s="50">
        <v>1529419</v>
      </c>
      <c r="AA69" s="50"/>
      <c r="AB69" s="50">
        <v>0</v>
      </c>
      <c r="AC69" s="51">
        <f t="shared" si="19"/>
        <v>77993382</v>
      </c>
      <c r="AD69" s="50">
        <v>76418080</v>
      </c>
      <c r="AE69" s="50"/>
      <c r="AF69" s="50"/>
      <c r="AG69" s="50">
        <v>1575302</v>
      </c>
      <c r="AH69" s="50"/>
      <c r="AI69" s="50">
        <v>0</v>
      </c>
      <c r="AJ69" s="51">
        <f t="shared" si="15"/>
        <v>80333184</v>
      </c>
      <c r="AK69" s="50">
        <v>78710623</v>
      </c>
      <c r="AL69" s="50"/>
      <c r="AM69" s="50"/>
      <c r="AN69" s="50">
        <v>1622561</v>
      </c>
      <c r="AO69" s="50"/>
      <c r="AP69" s="50">
        <v>0</v>
      </c>
    </row>
    <row r="70" spans="1:42" ht="27" x14ac:dyDescent="0.2">
      <c r="A70" s="26">
        <f t="shared" si="6"/>
        <v>2111706</v>
      </c>
      <c r="B70" s="91">
        <v>1106</v>
      </c>
      <c r="C70" s="15">
        <v>21106</v>
      </c>
      <c r="D70" s="77" t="s">
        <v>2857</v>
      </c>
      <c r="E70" s="76">
        <v>7.69</v>
      </c>
      <c r="F70" s="181">
        <f>SUM(H70:H70)</f>
        <v>79737006864</v>
      </c>
      <c r="G70" s="49" t="s">
        <v>1993</v>
      </c>
      <c r="H70" s="50">
        <f t="shared" si="17"/>
        <v>79737006864</v>
      </c>
      <c r="I70" s="50">
        <f t="shared" si="18"/>
        <v>1275543549</v>
      </c>
      <c r="J70" s="50">
        <f t="shared" si="18"/>
        <v>13845795839</v>
      </c>
      <c r="K70" s="50">
        <f t="shared" si="18"/>
        <v>37911087808</v>
      </c>
      <c r="L70" s="50">
        <f t="shared" si="18"/>
        <v>0</v>
      </c>
      <c r="M70" s="50">
        <f t="shared" si="18"/>
        <v>26704579668</v>
      </c>
      <c r="N70" s="50">
        <f t="shared" si="18"/>
        <v>0</v>
      </c>
      <c r="O70" s="50">
        <f t="shared" si="12"/>
        <v>21125717051</v>
      </c>
      <c r="P70" s="50"/>
      <c r="Q70" s="50"/>
      <c r="R70" s="50">
        <v>15757748036</v>
      </c>
      <c r="S70" s="50"/>
      <c r="T70" s="50">
        <v>5367969015</v>
      </c>
      <c r="U70" s="50"/>
      <c r="V70" s="50">
        <f t="shared" si="13"/>
        <v>21232152147</v>
      </c>
      <c r="W70" s="50"/>
      <c r="X70" s="50">
        <v>7293431824</v>
      </c>
      <c r="Y70" s="50">
        <v>10013971820</v>
      </c>
      <c r="Z70" s="50"/>
      <c r="AA70" s="50">
        <v>3924748503</v>
      </c>
      <c r="AB70" s="50"/>
      <c r="AC70" s="50">
        <f t="shared" si="19"/>
        <v>14994409232</v>
      </c>
      <c r="AD70" s="50"/>
      <c r="AE70" s="50"/>
      <c r="AF70" s="50">
        <v>6417137237</v>
      </c>
      <c r="AG70" s="50"/>
      <c r="AH70" s="50">
        <v>8577271995</v>
      </c>
      <c r="AI70" s="50"/>
      <c r="AJ70" s="50">
        <f t="shared" si="15"/>
        <v>22384728434</v>
      </c>
      <c r="AK70" s="50">
        <v>1275543549</v>
      </c>
      <c r="AL70" s="50">
        <v>6552364015</v>
      </c>
      <c r="AM70" s="50">
        <v>5722230715</v>
      </c>
      <c r="AN70" s="50"/>
      <c r="AO70" s="50">
        <v>8834590155</v>
      </c>
      <c r="AP70" s="50"/>
    </row>
    <row r="71" spans="1:42" ht="27" x14ac:dyDescent="0.2">
      <c r="A71" s="26">
        <f t="shared" si="6"/>
        <v>2111806</v>
      </c>
      <c r="B71" s="91">
        <v>1106</v>
      </c>
      <c r="C71" s="15">
        <v>21107</v>
      </c>
      <c r="D71" s="77" t="s">
        <v>2858</v>
      </c>
      <c r="E71" s="76">
        <v>7.69</v>
      </c>
      <c r="F71" s="181">
        <f>SUM(H71)</f>
        <v>941667620449</v>
      </c>
      <c r="G71" s="49" t="s">
        <v>1993</v>
      </c>
      <c r="H71" s="48">
        <f t="shared" si="17"/>
        <v>941667620449</v>
      </c>
      <c r="I71" s="48">
        <f t="shared" ref="I71:N86" si="20">P71+W71+AD71+AK71</f>
        <v>2849499998</v>
      </c>
      <c r="J71" s="48">
        <f t="shared" si="20"/>
        <v>448665372368</v>
      </c>
      <c r="K71" s="48">
        <f t="shared" si="20"/>
        <v>347353875263</v>
      </c>
      <c r="L71" s="48">
        <f t="shared" si="20"/>
        <v>128308973950</v>
      </c>
      <c r="M71" s="48">
        <f t="shared" si="20"/>
        <v>14489898870</v>
      </c>
      <c r="N71" s="48">
        <f t="shared" si="20"/>
        <v>0</v>
      </c>
      <c r="O71" s="48">
        <f t="shared" si="12"/>
        <v>248149355975</v>
      </c>
      <c r="P71" s="48">
        <v>1649999999</v>
      </c>
      <c r="Q71" s="48">
        <v>127206206024</v>
      </c>
      <c r="R71" s="48">
        <v>77695710088</v>
      </c>
      <c r="S71" s="48">
        <v>31510241030</v>
      </c>
      <c r="T71" s="48">
        <v>10087198834</v>
      </c>
      <c r="U71" s="48"/>
      <c r="V71" s="48">
        <f t="shared" si="13"/>
        <v>224247990672</v>
      </c>
      <c r="W71" s="48">
        <v>1199499999</v>
      </c>
      <c r="X71" s="48">
        <v>101065061358</v>
      </c>
      <c r="Y71" s="48">
        <v>86263400048</v>
      </c>
      <c r="Z71" s="48">
        <v>31317329231</v>
      </c>
      <c r="AA71" s="48">
        <v>4402700036</v>
      </c>
      <c r="AB71" s="48"/>
      <c r="AC71" s="48">
        <f t="shared" si="19"/>
        <v>230871501873</v>
      </c>
      <c r="AD71" s="48"/>
      <c r="AE71" s="48">
        <v>111500169459</v>
      </c>
      <c r="AF71" s="48">
        <v>87114483306</v>
      </c>
      <c r="AG71" s="48">
        <v>32256849108</v>
      </c>
      <c r="AH71" s="48"/>
      <c r="AI71" s="48"/>
      <c r="AJ71" s="48">
        <f t="shared" si="15"/>
        <v>238398771929</v>
      </c>
      <c r="AK71" s="50">
        <v>0</v>
      </c>
      <c r="AL71" s="50">
        <v>108893935527</v>
      </c>
      <c r="AM71" s="50">
        <v>96280281821</v>
      </c>
      <c r="AN71" s="50">
        <v>33224554581</v>
      </c>
      <c r="AO71" s="50"/>
      <c r="AP71" s="50"/>
    </row>
    <row r="72" spans="1:42" x14ac:dyDescent="0.2">
      <c r="A72" s="26">
        <f t="shared" si="6"/>
        <v>2111906</v>
      </c>
      <c r="B72" s="91">
        <v>1106</v>
      </c>
      <c r="C72" s="15">
        <v>21108</v>
      </c>
      <c r="D72" s="77" t="s">
        <v>2859</v>
      </c>
      <c r="E72" s="76">
        <v>7.69</v>
      </c>
      <c r="F72" s="181">
        <f>SUM(H72)</f>
        <v>33558312326</v>
      </c>
      <c r="G72" s="49" t="s">
        <v>1993</v>
      </c>
      <c r="H72" s="50">
        <f t="shared" si="17"/>
        <v>33558312326</v>
      </c>
      <c r="I72" s="50">
        <f t="shared" si="20"/>
        <v>1235484999</v>
      </c>
      <c r="J72" s="50">
        <f t="shared" si="20"/>
        <v>10226412580</v>
      </c>
      <c r="K72" s="50">
        <f t="shared" si="20"/>
        <v>22096414747</v>
      </c>
      <c r="L72" s="50">
        <f t="shared" si="20"/>
        <v>0</v>
      </c>
      <c r="M72" s="50">
        <f t="shared" si="20"/>
        <v>0</v>
      </c>
      <c r="N72" s="50">
        <f t="shared" si="20"/>
        <v>0</v>
      </c>
      <c r="O72" s="50">
        <f t="shared" si="12"/>
        <v>6075000000</v>
      </c>
      <c r="P72" s="50"/>
      <c r="Q72" s="50">
        <v>2140000000</v>
      </c>
      <c r="R72" s="50">
        <v>3935000000</v>
      </c>
      <c r="S72" s="50"/>
      <c r="T72" s="50"/>
      <c r="U72" s="50"/>
      <c r="V72" s="50">
        <f t="shared" si="13"/>
        <v>6669250000</v>
      </c>
      <c r="W72" s="50"/>
      <c r="X72" s="50">
        <v>2616200000</v>
      </c>
      <c r="Y72" s="50">
        <v>4053050000</v>
      </c>
      <c r="Z72" s="50"/>
      <c r="AA72" s="50"/>
      <c r="AB72" s="50"/>
      <c r="AC72" s="50">
        <f t="shared" si="19"/>
        <v>13738655001</v>
      </c>
      <c r="AD72" s="50">
        <v>1235484999</v>
      </c>
      <c r="AE72" s="50">
        <v>2694686000</v>
      </c>
      <c r="AF72" s="50">
        <v>9808484002</v>
      </c>
      <c r="AG72" s="50"/>
      <c r="AH72" s="50"/>
      <c r="AI72" s="50"/>
      <c r="AJ72" s="50">
        <f t="shared" si="15"/>
        <v>7075407325</v>
      </c>
      <c r="AK72" s="50"/>
      <c r="AL72" s="50">
        <v>2775526580</v>
      </c>
      <c r="AM72" s="50">
        <v>4299880745</v>
      </c>
      <c r="AN72" s="50"/>
      <c r="AO72" s="50"/>
      <c r="AP72" s="50"/>
    </row>
    <row r="73" spans="1:42" x14ac:dyDescent="0.2">
      <c r="A73" s="26">
        <f t="shared" si="6"/>
        <v>2112005</v>
      </c>
      <c r="B73" s="91">
        <v>1105</v>
      </c>
      <c r="C73" s="15">
        <v>21109</v>
      </c>
      <c r="D73" s="479" t="s">
        <v>734</v>
      </c>
      <c r="E73" s="469">
        <v>7.69</v>
      </c>
      <c r="F73" s="471">
        <f>SUM(H73:H76)</f>
        <v>1565483199674.4546</v>
      </c>
      <c r="G73" s="52" t="s">
        <v>2839</v>
      </c>
      <c r="H73" s="53">
        <f t="shared" si="17"/>
        <v>1464211357886.4546</v>
      </c>
      <c r="I73" s="54">
        <f t="shared" si="20"/>
        <v>19315438000</v>
      </c>
      <c r="J73" s="54">
        <f t="shared" si="20"/>
        <v>0</v>
      </c>
      <c r="K73" s="54">
        <f t="shared" si="20"/>
        <v>1444895919886.4546</v>
      </c>
      <c r="L73" s="54">
        <f t="shared" si="20"/>
        <v>0</v>
      </c>
      <c r="M73" s="54">
        <f t="shared" si="20"/>
        <v>0</v>
      </c>
      <c r="N73" s="54">
        <f t="shared" si="20"/>
        <v>0</v>
      </c>
      <c r="O73" s="53">
        <f t="shared" si="12"/>
        <v>349597952341.99994</v>
      </c>
      <c r="P73" s="54">
        <v>4228750000</v>
      </c>
      <c r="Q73" s="53"/>
      <c r="R73" s="54">
        <v>345369202341.99994</v>
      </c>
      <c r="S73" s="53"/>
      <c r="T73" s="53"/>
      <c r="U73" s="53"/>
      <c r="V73" s="53">
        <f t="shared" si="13"/>
        <v>360604028412.26001</v>
      </c>
      <c r="W73" s="54">
        <v>4873750000</v>
      </c>
      <c r="X73" s="53"/>
      <c r="Y73" s="54">
        <v>355730278412.26001</v>
      </c>
      <c r="Z73" s="53"/>
      <c r="AA73" s="53"/>
      <c r="AB73" s="53"/>
      <c r="AC73" s="53">
        <f t="shared" si="19"/>
        <v>371430536764.62781</v>
      </c>
      <c r="AD73" s="54">
        <v>5028350000</v>
      </c>
      <c r="AE73" s="53"/>
      <c r="AF73" s="54">
        <v>366402186764.62781</v>
      </c>
      <c r="AG73" s="53"/>
      <c r="AH73" s="53"/>
      <c r="AI73" s="53"/>
      <c r="AJ73" s="54">
        <f t="shared" si="15"/>
        <v>382578840367.56665</v>
      </c>
      <c r="AK73" s="53">
        <v>5184588000</v>
      </c>
      <c r="AL73" s="54"/>
      <c r="AM73" s="54">
        <v>377394252367.56665</v>
      </c>
      <c r="AN73" s="53"/>
      <c r="AO73" s="53"/>
      <c r="AP73" s="53"/>
    </row>
    <row r="74" spans="1:42" x14ac:dyDescent="0.2">
      <c r="A74" s="26">
        <f t="shared" ref="A74:A137" si="21">+C74*100+B74</f>
        <v>2112072</v>
      </c>
      <c r="B74" s="91">
        <v>1172</v>
      </c>
      <c r="C74" s="15">
        <v>21109</v>
      </c>
      <c r="D74" s="479"/>
      <c r="E74" s="469"/>
      <c r="F74" s="471"/>
      <c r="G74" s="49" t="s">
        <v>2855</v>
      </c>
      <c r="H74" s="50">
        <f t="shared" si="17"/>
        <v>26359004740</v>
      </c>
      <c r="I74" s="50">
        <f t="shared" si="20"/>
        <v>19866996823</v>
      </c>
      <c r="J74" s="50">
        <f t="shared" si="20"/>
        <v>0</v>
      </c>
      <c r="K74" s="50">
        <f t="shared" si="20"/>
        <v>0</v>
      </c>
      <c r="L74" s="50">
        <f t="shared" si="20"/>
        <v>1362239439</v>
      </c>
      <c r="M74" s="50">
        <f t="shared" si="20"/>
        <v>0</v>
      </c>
      <c r="N74" s="50">
        <f t="shared" si="20"/>
        <v>5129768478</v>
      </c>
      <c r="O74" s="50">
        <f t="shared" si="12"/>
        <v>6300515017</v>
      </c>
      <c r="P74" s="50">
        <v>4748749547</v>
      </c>
      <c r="Q74" s="50"/>
      <c r="R74" s="50"/>
      <c r="S74" s="50">
        <v>325612068</v>
      </c>
      <c r="T74" s="50"/>
      <c r="U74" s="50">
        <v>1226153402</v>
      </c>
      <c r="V74" s="50">
        <f t="shared" si="13"/>
        <v>6489530468</v>
      </c>
      <c r="W74" s="50">
        <v>4891212034</v>
      </c>
      <c r="X74" s="50"/>
      <c r="Y74" s="50"/>
      <c r="Z74" s="50">
        <v>335380430</v>
      </c>
      <c r="AA74" s="50"/>
      <c r="AB74" s="50">
        <v>1262938004</v>
      </c>
      <c r="AC74" s="50">
        <f t="shared" si="19"/>
        <v>6684216382</v>
      </c>
      <c r="AD74" s="50">
        <v>5037948395</v>
      </c>
      <c r="AE74" s="50"/>
      <c r="AF74" s="50"/>
      <c r="AG74" s="50">
        <v>345441843</v>
      </c>
      <c r="AH74" s="50"/>
      <c r="AI74" s="50">
        <v>1300826144</v>
      </c>
      <c r="AJ74" s="51">
        <f t="shared" si="15"/>
        <v>6884742873</v>
      </c>
      <c r="AK74" s="50">
        <v>5189086847</v>
      </c>
      <c r="AL74" s="50"/>
      <c r="AM74" s="50"/>
      <c r="AN74" s="50">
        <v>355805098</v>
      </c>
      <c r="AO74" s="50"/>
      <c r="AP74" s="50">
        <v>1339850928</v>
      </c>
    </row>
    <row r="75" spans="1:42" x14ac:dyDescent="0.2">
      <c r="A75" s="26">
        <f t="shared" si="21"/>
        <v>2112075</v>
      </c>
      <c r="B75" s="91">
        <v>1175</v>
      </c>
      <c r="C75" s="15">
        <v>21109</v>
      </c>
      <c r="D75" s="479"/>
      <c r="E75" s="469"/>
      <c r="F75" s="471"/>
      <c r="G75" s="49" t="s">
        <v>2854</v>
      </c>
      <c r="H75" s="50">
        <f t="shared" si="17"/>
        <v>71154402187</v>
      </c>
      <c r="I75" s="50">
        <f t="shared" si="20"/>
        <v>34572196604</v>
      </c>
      <c r="J75" s="50">
        <f t="shared" si="20"/>
        <v>0</v>
      </c>
      <c r="K75" s="50">
        <f t="shared" si="20"/>
        <v>0</v>
      </c>
      <c r="L75" s="50">
        <f t="shared" si="20"/>
        <v>35327117483</v>
      </c>
      <c r="M75" s="50">
        <f t="shared" si="20"/>
        <v>1255088100</v>
      </c>
      <c r="N75" s="50">
        <f t="shared" si="20"/>
        <v>0</v>
      </c>
      <c r="O75" s="50">
        <f t="shared" si="12"/>
        <v>16869057000</v>
      </c>
      <c r="P75" s="50">
        <v>8263690000</v>
      </c>
      <c r="Q75" s="50"/>
      <c r="R75" s="53"/>
      <c r="S75" s="50">
        <v>8305367000</v>
      </c>
      <c r="T75" s="50">
        <v>300000000</v>
      </c>
      <c r="U75" s="50"/>
      <c r="V75" s="50">
        <f t="shared" si="13"/>
        <v>17474485000</v>
      </c>
      <c r="W75" s="50">
        <v>8511600700</v>
      </c>
      <c r="X75" s="50"/>
      <c r="Y75" s="50"/>
      <c r="Z75" s="50">
        <v>8653884300</v>
      </c>
      <c r="AA75" s="50">
        <v>309000000</v>
      </c>
      <c r="AB75" s="50"/>
      <c r="AC75" s="50">
        <f t="shared" si="19"/>
        <v>17910456562</v>
      </c>
      <c r="AD75" s="50">
        <v>8766948721</v>
      </c>
      <c r="AE75" s="50"/>
      <c r="AF75" s="50"/>
      <c r="AG75" s="50">
        <v>8825237841</v>
      </c>
      <c r="AH75" s="50">
        <v>318270000</v>
      </c>
      <c r="AI75" s="50"/>
      <c r="AJ75" s="51">
        <f t="shared" si="15"/>
        <v>18900403625</v>
      </c>
      <c r="AK75" s="50">
        <v>9029957183</v>
      </c>
      <c r="AL75" s="50"/>
      <c r="AM75" s="50"/>
      <c r="AN75" s="50">
        <v>9542628342</v>
      </c>
      <c r="AO75" s="50">
        <v>327818100</v>
      </c>
      <c r="AP75" s="50"/>
    </row>
    <row r="76" spans="1:42" x14ac:dyDescent="0.2">
      <c r="A76" s="26">
        <f t="shared" si="21"/>
        <v>2112069</v>
      </c>
      <c r="B76" s="91">
        <v>1169</v>
      </c>
      <c r="C76" s="15">
        <v>21109</v>
      </c>
      <c r="D76" s="479"/>
      <c r="E76" s="469"/>
      <c r="F76" s="471"/>
      <c r="G76" s="49" t="s">
        <v>2856</v>
      </c>
      <c r="H76" s="50">
        <f t="shared" si="17"/>
        <v>3758434861</v>
      </c>
      <c r="I76" s="50">
        <f t="shared" si="20"/>
        <v>0</v>
      </c>
      <c r="J76" s="50">
        <f t="shared" si="20"/>
        <v>0</v>
      </c>
      <c r="K76" s="50">
        <f t="shared" si="20"/>
        <v>0</v>
      </c>
      <c r="L76" s="50">
        <f t="shared" si="20"/>
        <v>0</v>
      </c>
      <c r="M76" s="50">
        <f t="shared" si="20"/>
        <v>0</v>
      </c>
      <c r="N76" s="50">
        <f t="shared" si="20"/>
        <v>3758434861</v>
      </c>
      <c r="O76" s="50">
        <f t="shared" si="12"/>
        <v>943000000</v>
      </c>
      <c r="P76" s="50"/>
      <c r="Q76" s="50"/>
      <c r="R76" s="50"/>
      <c r="S76" s="50"/>
      <c r="T76" s="50"/>
      <c r="U76" s="50">
        <v>943000000</v>
      </c>
      <c r="V76" s="50">
        <f t="shared" si="13"/>
        <v>915290000</v>
      </c>
      <c r="W76" s="50"/>
      <c r="X76" s="50"/>
      <c r="Y76" s="50"/>
      <c r="Z76" s="50"/>
      <c r="AA76" s="50"/>
      <c r="AB76" s="50">
        <v>915290000</v>
      </c>
      <c r="AC76" s="50">
        <f t="shared" si="19"/>
        <v>938248700</v>
      </c>
      <c r="AD76" s="50"/>
      <c r="AE76" s="50"/>
      <c r="AF76" s="50"/>
      <c r="AG76" s="50"/>
      <c r="AH76" s="50"/>
      <c r="AI76" s="50">
        <v>938248700</v>
      </c>
      <c r="AJ76" s="51">
        <f t="shared" si="15"/>
        <v>961896161</v>
      </c>
      <c r="AK76" s="50"/>
      <c r="AL76" s="50"/>
      <c r="AM76" s="50"/>
      <c r="AN76" s="50"/>
      <c r="AO76" s="50"/>
      <c r="AP76" s="50">
        <v>961896161</v>
      </c>
    </row>
    <row r="77" spans="1:42" x14ac:dyDescent="0.2">
      <c r="A77" s="26">
        <f t="shared" si="21"/>
        <v>2112105</v>
      </c>
      <c r="B77" s="91">
        <v>1105</v>
      </c>
      <c r="C77" s="15">
        <v>21110</v>
      </c>
      <c r="D77" s="479" t="s">
        <v>735</v>
      </c>
      <c r="E77" s="469">
        <v>7.69</v>
      </c>
      <c r="F77" s="471">
        <f>SUM(H77:H79)</f>
        <v>21131908094</v>
      </c>
      <c r="G77" s="52" t="s">
        <v>2839</v>
      </c>
      <c r="H77" s="53">
        <f t="shared" si="17"/>
        <v>3413360000</v>
      </c>
      <c r="I77" s="54">
        <f t="shared" si="20"/>
        <v>3413360000</v>
      </c>
      <c r="J77" s="54">
        <f t="shared" si="20"/>
        <v>0</v>
      </c>
      <c r="K77" s="54">
        <f t="shared" si="20"/>
        <v>0</v>
      </c>
      <c r="L77" s="54">
        <f t="shared" si="20"/>
        <v>0</v>
      </c>
      <c r="M77" s="54">
        <f t="shared" si="20"/>
        <v>0</v>
      </c>
      <c r="N77" s="54">
        <f t="shared" si="20"/>
        <v>0</v>
      </c>
      <c r="O77" s="53">
        <f t="shared" si="12"/>
        <v>853340000</v>
      </c>
      <c r="P77" s="54">
        <v>853340000</v>
      </c>
      <c r="Q77" s="53"/>
      <c r="R77" s="53"/>
      <c r="S77" s="53"/>
      <c r="T77" s="53"/>
      <c r="U77" s="53"/>
      <c r="V77" s="54">
        <f t="shared" si="13"/>
        <v>853340000</v>
      </c>
      <c r="W77" s="53">
        <v>853340000</v>
      </c>
      <c r="X77" s="53"/>
      <c r="Y77" s="54"/>
      <c r="Z77" s="53"/>
      <c r="AA77" s="53"/>
      <c r="AB77" s="53"/>
      <c r="AC77" s="53">
        <f t="shared" si="19"/>
        <v>853340000</v>
      </c>
      <c r="AD77" s="54">
        <v>853340000</v>
      </c>
      <c r="AE77" s="53"/>
      <c r="AF77" s="53"/>
      <c r="AG77" s="53"/>
      <c r="AH77" s="53"/>
      <c r="AI77" s="53"/>
      <c r="AJ77" s="54">
        <f t="shared" si="15"/>
        <v>853340000</v>
      </c>
      <c r="AK77" s="53">
        <v>853340000</v>
      </c>
      <c r="AL77" s="54"/>
      <c r="AM77" s="54"/>
      <c r="AN77" s="53"/>
      <c r="AO77" s="53"/>
      <c r="AP77" s="53"/>
    </row>
    <row r="78" spans="1:42" x14ac:dyDescent="0.2">
      <c r="A78" s="26">
        <f t="shared" si="21"/>
        <v>2112171</v>
      </c>
      <c r="B78" s="91">
        <v>1171</v>
      </c>
      <c r="C78" s="15">
        <v>21110</v>
      </c>
      <c r="D78" s="474"/>
      <c r="E78" s="469"/>
      <c r="F78" s="471"/>
      <c r="G78" s="175" t="s">
        <v>2852</v>
      </c>
      <c r="H78" s="51">
        <f t="shared" si="17"/>
        <v>15275861894</v>
      </c>
      <c r="I78" s="50">
        <f t="shared" si="20"/>
        <v>0</v>
      </c>
      <c r="J78" s="50">
        <f t="shared" si="20"/>
        <v>0</v>
      </c>
      <c r="K78" s="50">
        <f t="shared" si="20"/>
        <v>0</v>
      </c>
      <c r="L78" s="50">
        <f t="shared" si="20"/>
        <v>0</v>
      </c>
      <c r="M78" s="50">
        <f t="shared" si="20"/>
        <v>6587584824</v>
      </c>
      <c r="N78" s="50">
        <f t="shared" si="20"/>
        <v>8688277070</v>
      </c>
      <c r="O78" s="50">
        <f t="shared" si="12"/>
        <v>2297608233</v>
      </c>
      <c r="P78" s="50"/>
      <c r="Q78" s="50"/>
      <c r="R78" s="50"/>
      <c r="S78" s="50"/>
      <c r="T78" s="50">
        <v>1625969000</v>
      </c>
      <c r="U78" s="50">
        <v>671639233</v>
      </c>
      <c r="V78" s="50">
        <f t="shared" si="13"/>
        <v>4198859123</v>
      </c>
      <c r="W78" s="50"/>
      <c r="X78" s="50"/>
      <c r="Y78" s="50"/>
      <c r="Z78" s="50"/>
      <c r="AA78" s="50">
        <v>1605233371</v>
      </c>
      <c r="AB78" s="50">
        <v>2593625752</v>
      </c>
      <c r="AC78" s="51">
        <f t="shared" si="19"/>
        <v>4324824895</v>
      </c>
      <c r="AD78" s="50"/>
      <c r="AE78" s="50"/>
      <c r="AF78" s="50"/>
      <c r="AG78" s="50"/>
      <c r="AH78" s="50">
        <v>1653390371</v>
      </c>
      <c r="AI78" s="50">
        <v>2671434524</v>
      </c>
      <c r="AJ78" s="51">
        <f t="shared" si="15"/>
        <v>4454569643</v>
      </c>
      <c r="AK78" s="50"/>
      <c r="AL78" s="50"/>
      <c r="AM78" s="50"/>
      <c r="AN78" s="50"/>
      <c r="AO78" s="50">
        <v>1702992082</v>
      </c>
      <c r="AP78" s="50">
        <v>2751577561</v>
      </c>
    </row>
    <row r="79" spans="1:42" x14ac:dyDescent="0.2">
      <c r="A79" s="26">
        <f t="shared" si="21"/>
        <v>2112163</v>
      </c>
      <c r="B79" s="91">
        <v>1163</v>
      </c>
      <c r="C79" s="15">
        <v>21110</v>
      </c>
      <c r="D79" s="474"/>
      <c r="E79" s="469"/>
      <c r="F79" s="471"/>
      <c r="G79" s="52" t="s">
        <v>2851</v>
      </c>
      <c r="H79" s="50">
        <f t="shared" si="17"/>
        <v>2442686200</v>
      </c>
      <c r="I79" s="51">
        <f t="shared" si="20"/>
        <v>0</v>
      </c>
      <c r="J79" s="51">
        <f t="shared" si="20"/>
        <v>0</v>
      </c>
      <c r="K79" s="51">
        <f t="shared" si="20"/>
        <v>0</v>
      </c>
      <c r="L79" s="51">
        <f t="shared" si="20"/>
        <v>0</v>
      </c>
      <c r="M79" s="51">
        <f t="shared" si="20"/>
        <v>2442686200</v>
      </c>
      <c r="N79" s="50">
        <f t="shared" si="20"/>
        <v>0</v>
      </c>
      <c r="O79" s="50">
        <f t="shared" si="12"/>
        <v>532510000</v>
      </c>
      <c r="P79" s="50"/>
      <c r="Q79" s="50"/>
      <c r="R79" s="50"/>
      <c r="S79" s="50"/>
      <c r="T79" s="50">
        <v>532510000</v>
      </c>
      <c r="U79" s="50"/>
      <c r="V79" s="51">
        <f t="shared" si="13"/>
        <v>618000000</v>
      </c>
      <c r="W79" s="50"/>
      <c r="X79" s="50"/>
      <c r="Y79" s="50"/>
      <c r="Z79" s="50"/>
      <c r="AA79" s="50">
        <v>618000000</v>
      </c>
      <c r="AB79" s="50"/>
      <c r="AC79" s="50">
        <f t="shared" si="19"/>
        <v>636540000</v>
      </c>
      <c r="AD79" s="50"/>
      <c r="AE79" s="50"/>
      <c r="AF79" s="50"/>
      <c r="AG79" s="50"/>
      <c r="AH79" s="50">
        <v>636540000</v>
      </c>
      <c r="AI79" s="50"/>
      <c r="AJ79" s="51">
        <f t="shared" si="15"/>
        <v>655636200</v>
      </c>
      <c r="AK79" s="50"/>
      <c r="AL79" s="50"/>
      <c r="AM79" s="50"/>
      <c r="AN79" s="50"/>
      <c r="AO79" s="50">
        <v>655636200</v>
      </c>
      <c r="AP79" s="50"/>
    </row>
    <row r="80" spans="1:42" ht="27" x14ac:dyDescent="0.2">
      <c r="A80" s="26">
        <f t="shared" si="21"/>
        <v>2112231</v>
      </c>
      <c r="B80" s="91">
        <v>1131</v>
      </c>
      <c r="C80" s="15">
        <v>21111</v>
      </c>
      <c r="D80" s="77" t="s">
        <v>736</v>
      </c>
      <c r="E80" s="76">
        <v>7.7</v>
      </c>
      <c r="F80" s="181">
        <f>SUM(H80)</f>
        <v>5223267429</v>
      </c>
      <c r="G80" s="49" t="s">
        <v>1991</v>
      </c>
      <c r="H80" s="50">
        <f t="shared" si="17"/>
        <v>5223267429</v>
      </c>
      <c r="I80" s="56">
        <f t="shared" si="20"/>
        <v>1709767429</v>
      </c>
      <c r="J80" s="56">
        <f t="shared" si="20"/>
        <v>0</v>
      </c>
      <c r="K80" s="56">
        <f t="shared" si="20"/>
        <v>0</v>
      </c>
      <c r="L80" s="56">
        <f t="shared" si="20"/>
        <v>0</v>
      </c>
      <c r="M80" s="56">
        <f t="shared" si="20"/>
        <v>3513500000</v>
      </c>
      <c r="N80" s="56">
        <f t="shared" si="20"/>
        <v>0</v>
      </c>
      <c r="O80" s="56">
        <f t="shared" si="12"/>
        <v>554787546</v>
      </c>
      <c r="P80" s="56">
        <v>554787546</v>
      </c>
      <c r="Q80" s="56"/>
      <c r="R80" s="56"/>
      <c r="S80" s="56"/>
      <c r="T80" s="56"/>
      <c r="U80" s="56"/>
      <c r="V80" s="56">
        <f t="shared" si="13"/>
        <v>3806511172</v>
      </c>
      <c r="W80" s="56">
        <v>293011172</v>
      </c>
      <c r="X80" s="56"/>
      <c r="Y80" s="56"/>
      <c r="Z80" s="56"/>
      <c r="AA80" s="56">
        <v>3513500000</v>
      </c>
      <c r="AB80" s="56"/>
      <c r="AC80" s="56">
        <f t="shared" si="19"/>
        <v>363606508</v>
      </c>
      <c r="AD80" s="56">
        <v>363606508</v>
      </c>
      <c r="AE80" s="56"/>
      <c r="AF80" s="56"/>
      <c r="AG80" s="56"/>
      <c r="AH80" s="56"/>
      <c r="AI80" s="56"/>
      <c r="AJ80" s="56">
        <f t="shared" si="15"/>
        <v>498362203</v>
      </c>
      <c r="AK80" s="56">
        <v>498362203</v>
      </c>
      <c r="AL80" s="56"/>
      <c r="AM80" s="56"/>
      <c r="AN80" s="56"/>
      <c r="AO80" s="56"/>
      <c r="AP80" s="56"/>
    </row>
    <row r="81" spans="1:42" x14ac:dyDescent="0.2">
      <c r="A81" s="26">
        <f t="shared" si="21"/>
        <v>2112314</v>
      </c>
      <c r="B81" s="91">
        <v>1114</v>
      </c>
      <c r="C81" s="15">
        <v>21112</v>
      </c>
      <c r="D81" s="479" t="s">
        <v>2860</v>
      </c>
      <c r="E81" s="469">
        <v>7.7</v>
      </c>
      <c r="F81" s="471">
        <f>SUM(H81:H86)</f>
        <v>56175536680.189735</v>
      </c>
      <c r="G81" s="49" t="s">
        <v>2850</v>
      </c>
      <c r="H81" s="50">
        <f t="shared" si="17"/>
        <v>5211712085</v>
      </c>
      <c r="I81" s="50">
        <f t="shared" si="20"/>
        <v>1226875001</v>
      </c>
      <c r="J81" s="50">
        <f t="shared" si="20"/>
        <v>0</v>
      </c>
      <c r="K81" s="50">
        <f t="shared" si="20"/>
        <v>0</v>
      </c>
      <c r="L81" s="50">
        <f t="shared" si="20"/>
        <v>3984837084</v>
      </c>
      <c r="M81" s="50">
        <f t="shared" si="20"/>
        <v>0</v>
      </c>
      <c r="N81" s="50">
        <f t="shared" si="20"/>
        <v>0</v>
      </c>
      <c r="O81" s="50">
        <f t="shared" si="12"/>
        <v>1245600080</v>
      </c>
      <c r="P81" s="50">
        <v>229414800</v>
      </c>
      <c r="Q81" s="50"/>
      <c r="R81" s="50"/>
      <c r="S81" s="50">
        <v>1016185280</v>
      </c>
      <c r="T81" s="50"/>
      <c r="U81" s="50"/>
      <c r="V81" s="50">
        <f t="shared" si="13"/>
        <v>1269868082</v>
      </c>
      <c r="W81" s="50">
        <v>290797244</v>
      </c>
      <c r="X81" s="50"/>
      <c r="Y81" s="50"/>
      <c r="Z81" s="50">
        <v>979070838</v>
      </c>
      <c r="AA81" s="50"/>
      <c r="AB81" s="50"/>
      <c r="AC81" s="51">
        <f t="shared" si="19"/>
        <v>1327189125</v>
      </c>
      <c r="AD81" s="50">
        <v>349021161</v>
      </c>
      <c r="AE81" s="50"/>
      <c r="AF81" s="50"/>
      <c r="AG81" s="50">
        <v>978167964</v>
      </c>
      <c r="AH81" s="50"/>
      <c r="AI81" s="50"/>
      <c r="AJ81" s="50">
        <f t="shared" ref="AJ81:AJ86" si="22">SUM(AK81:AP81)</f>
        <v>1369054798</v>
      </c>
      <c r="AK81" s="50">
        <v>357641796</v>
      </c>
      <c r="AL81" s="50"/>
      <c r="AM81" s="50"/>
      <c r="AN81" s="50">
        <v>1011413002</v>
      </c>
      <c r="AO81" s="50"/>
      <c r="AP81" s="50"/>
    </row>
    <row r="82" spans="1:42" x14ac:dyDescent="0.2">
      <c r="A82" s="26">
        <f t="shared" si="21"/>
        <v>2112370</v>
      </c>
      <c r="B82" s="91">
        <v>1170</v>
      </c>
      <c r="C82" s="15">
        <v>21112</v>
      </c>
      <c r="D82" s="474"/>
      <c r="E82" s="469"/>
      <c r="F82" s="471"/>
      <c r="G82" s="49" t="s">
        <v>1994</v>
      </c>
      <c r="H82" s="50">
        <f t="shared" si="17"/>
        <v>1924839256</v>
      </c>
      <c r="I82" s="50">
        <f t="shared" si="20"/>
        <v>0</v>
      </c>
      <c r="J82" s="50">
        <f t="shared" si="20"/>
        <v>0</v>
      </c>
      <c r="K82" s="50">
        <f t="shared" si="20"/>
        <v>0</v>
      </c>
      <c r="L82" s="50">
        <f t="shared" si="20"/>
        <v>1924839256</v>
      </c>
      <c r="M82" s="50">
        <f t="shared" si="20"/>
        <v>0</v>
      </c>
      <c r="N82" s="50">
        <f t="shared" si="20"/>
        <v>0</v>
      </c>
      <c r="O82" s="50">
        <f t="shared" si="12"/>
        <v>460088640</v>
      </c>
      <c r="P82" s="50"/>
      <c r="Q82" s="50"/>
      <c r="R82" s="50"/>
      <c r="S82" s="50">
        <v>460088640</v>
      </c>
      <c r="T82" s="50"/>
      <c r="U82" s="50"/>
      <c r="V82" s="50">
        <f t="shared" si="13"/>
        <v>473891299</v>
      </c>
      <c r="W82" s="50"/>
      <c r="X82" s="50"/>
      <c r="Y82" s="50"/>
      <c r="Z82" s="46">
        <v>473891299</v>
      </c>
      <c r="AA82" s="50"/>
      <c r="AB82" s="50"/>
      <c r="AC82" s="51">
        <f t="shared" si="19"/>
        <v>488108038</v>
      </c>
      <c r="AD82" s="50"/>
      <c r="AE82" s="50"/>
      <c r="AF82" s="50"/>
      <c r="AG82" s="50">
        <v>488108038</v>
      </c>
      <c r="AH82" s="50"/>
      <c r="AI82" s="50"/>
      <c r="AJ82" s="50">
        <f t="shared" si="22"/>
        <v>502751279</v>
      </c>
      <c r="AK82" s="50"/>
      <c r="AL82" s="50"/>
      <c r="AM82" s="50"/>
      <c r="AN82" s="50">
        <v>502751279</v>
      </c>
      <c r="AO82" s="50"/>
      <c r="AP82" s="50"/>
    </row>
    <row r="83" spans="1:42" x14ac:dyDescent="0.2">
      <c r="A83" s="26">
        <f t="shared" si="21"/>
        <v>2112374</v>
      </c>
      <c r="B83" s="91">
        <v>1174</v>
      </c>
      <c r="C83" s="15">
        <v>21112</v>
      </c>
      <c r="D83" s="474"/>
      <c r="E83" s="469"/>
      <c r="F83" s="471"/>
      <c r="G83" s="49" t="s">
        <v>2848</v>
      </c>
      <c r="H83" s="50">
        <f t="shared" si="17"/>
        <v>19062967763</v>
      </c>
      <c r="I83" s="50">
        <f t="shared" si="20"/>
        <v>0</v>
      </c>
      <c r="J83" s="50">
        <f t="shared" si="20"/>
        <v>0</v>
      </c>
      <c r="K83" s="50">
        <f t="shared" si="20"/>
        <v>0</v>
      </c>
      <c r="L83" s="50">
        <f t="shared" si="20"/>
        <v>0</v>
      </c>
      <c r="M83" s="50">
        <f t="shared" si="20"/>
        <v>0</v>
      </c>
      <c r="N83" s="50">
        <f t="shared" si="20"/>
        <v>19062967763</v>
      </c>
      <c r="O83" s="50">
        <f t="shared" si="12"/>
        <v>4549705196</v>
      </c>
      <c r="P83" s="50"/>
      <c r="Q83" s="50"/>
      <c r="R83" s="50"/>
      <c r="S83" s="50"/>
      <c r="T83" s="50"/>
      <c r="U83" s="50">
        <v>4549705196</v>
      </c>
      <c r="V83" s="50">
        <f t="shared" si="13"/>
        <v>4686196351</v>
      </c>
      <c r="W83" s="50"/>
      <c r="X83" s="50"/>
      <c r="Y83" s="50"/>
      <c r="Z83" s="50"/>
      <c r="AA83" s="50"/>
      <c r="AB83" s="50">
        <v>4686196351</v>
      </c>
      <c r="AC83" s="51">
        <f t="shared" si="19"/>
        <v>4836154634</v>
      </c>
      <c r="AD83" s="50"/>
      <c r="AE83" s="50"/>
      <c r="AF83" s="50"/>
      <c r="AG83" s="50"/>
      <c r="AH83" s="50"/>
      <c r="AI83" s="50">
        <v>4836154634</v>
      </c>
      <c r="AJ83" s="50">
        <f t="shared" si="22"/>
        <v>4990911582</v>
      </c>
      <c r="AK83" s="50"/>
      <c r="AL83" s="50"/>
      <c r="AM83" s="50"/>
      <c r="AN83" s="50"/>
      <c r="AO83" s="50"/>
      <c r="AP83" s="50">
        <v>4990911582</v>
      </c>
    </row>
    <row r="84" spans="1:42" x14ac:dyDescent="0.2">
      <c r="A84" s="26">
        <f t="shared" si="21"/>
        <v>2112372</v>
      </c>
      <c r="B84" s="91">
        <v>1172</v>
      </c>
      <c r="C84" s="15">
        <v>21112</v>
      </c>
      <c r="D84" s="474"/>
      <c r="E84" s="469"/>
      <c r="F84" s="471"/>
      <c r="G84" s="49" t="s">
        <v>2855</v>
      </c>
      <c r="H84" s="50">
        <f t="shared" si="17"/>
        <v>5488305466.9499998</v>
      </c>
      <c r="I84" s="50">
        <f t="shared" si="20"/>
        <v>2320114684</v>
      </c>
      <c r="J84" s="50">
        <f t="shared" si="20"/>
        <v>0</v>
      </c>
      <c r="K84" s="50">
        <f t="shared" si="20"/>
        <v>0</v>
      </c>
      <c r="L84" s="50">
        <f t="shared" si="20"/>
        <v>431437343</v>
      </c>
      <c r="M84" s="50">
        <f t="shared" si="20"/>
        <v>0</v>
      </c>
      <c r="N84" s="50">
        <f t="shared" si="20"/>
        <v>2736753439.9499998</v>
      </c>
      <c r="O84" s="50">
        <f t="shared" si="12"/>
        <v>1349228345</v>
      </c>
      <c r="P84" s="50">
        <v>554570157</v>
      </c>
      <c r="Q84" s="50"/>
      <c r="R84" s="50"/>
      <c r="S84" s="50">
        <v>103125193</v>
      </c>
      <c r="T84" s="50"/>
      <c r="U84" s="50">
        <v>691532995</v>
      </c>
      <c r="V84" s="50">
        <f t="shared" si="13"/>
        <v>1314922723.8499999</v>
      </c>
      <c r="W84" s="50">
        <v>571207262</v>
      </c>
      <c r="X84" s="50"/>
      <c r="Y84" s="50"/>
      <c r="Z84" s="50">
        <v>106218949</v>
      </c>
      <c r="AA84" s="50"/>
      <c r="AB84" s="50">
        <v>637496512.85000002</v>
      </c>
      <c r="AC84" s="51">
        <f t="shared" si="19"/>
        <v>1429152879.5999999</v>
      </c>
      <c r="AD84" s="50">
        <v>588343481</v>
      </c>
      <c r="AE84" s="50"/>
      <c r="AF84" s="50"/>
      <c r="AG84" s="50">
        <v>109405518</v>
      </c>
      <c r="AH84" s="50"/>
      <c r="AI84" s="50">
        <v>731403880.60000002</v>
      </c>
      <c r="AJ84" s="50">
        <f t="shared" si="22"/>
        <v>1395001518.5</v>
      </c>
      <c r="AK84" s="50">
        <v>605993784</v>
      </c>
      <c r="AL84" s="50"/>
      <c r="AM84" s="50"/>
      <c r="AN84" s="50">
        <v>112687683</v>
      </c>
      <c r="AO84" s="50"/>
      <c r="AP84" s="50">
        <v>676320051.5</v>
      </c>
    </row>
    <row r="85" spans="1:42" x14ac:dyDescent="0.2">
      <c r="A85" s="26">
        <f t="shared" si="21"/>
        <v>2112368</v>
      </c>
      <c r="B85" s="91">
        <v>1168</v>
      </c>
      <c r="C85" s="15">
        <v>21112</v>
      </c>
      <c r="D85" s="474"/>
      <c r="E85" s="469"/>
      <c r="F85" s="471"/>
      <c r="G85" s="52" t="s">
        <v>2853</v>
      </c>
      <c r="H85" s="50">
        <f t="shared" si="17"/>
        <v>8863539342</v>
      </c>
      <c r="I85" s="50">
        <f t="shared" si="20"/>
        <v>6195147682</v>
      </c>
      <c r="J85" s="50">
        <f t="shared" si="20"/>
        <v>0</v>
      </c>
      <c r="K85" s="50">
        <f t="shared" si="20"/>
        <v>0</v>
      </c>
      <c r="L85" s="50">
        <f t="shared" si="20"/>
        <v>0</v>
      </c>
      <c r="M85" s="50">
        <f t="shared" si="20"/>
        <v>0</v>
      </c>
      <c r="N85" s="50">
        <f t="shared" si="20"/>
        <v>2668391660</v>
      </c>
      <c r="O85" s="50">
        <f t="shared" si="12"/>
        <v>1894145769</v>
      </c>
      <c r="P85" s="50">
        <v>1708209349</v>
      </c>
      <c r="Q85" s="50"/>
      <c r="R85" s="50"/>
      <c r="S85" s="50"/>
      <c r="T85" s="50"/>
      <c r="U85" s="50">
        <v>185936420</v>
      </c>
      <c r="V85" s="50">
        <f t="shared" si="13"/>
        <v>2031470229</v>
      </c>
      <c r="W85" s="50">
        <v>1410837455</v>
      </c>
      <c r="X85" s="50"/>
      <c r="Y85" s="50"/>
      <c r="Z85" s="50"/>
      <c r="AA85" s="50"/>
      <c r="AB85" s="50">
        <v>620632774</v>
      </c>
      <c r="AC85" s="51">
        <f t="shared" si="19"/>
        <v>2269299301</v>
      </c>
      <c r="AD85" s="50">
        <v>1555714718</v>
      </c>
      <c r="AE85" s="50"/>
      <c r="AF85" s="50"/>
      <c r="AG85" s="50"/>
      <c r="AH85" s="50"/>
      <c r="AI85" s="50">
        <v>713584583</v>
      </c>
      <c r="AJ85" s="50">
        <f t="shared" si="22"/>
        <v>2668624043</v>
      </c>
      <c r="AK85" s="50">
        <v>1520386160</v>
      </c>
      <c r="AL85" s="50"/>
      <c r="AM85" s="50"/>
      <c r="AN85" s="50"/>
      <c r="AO85" s="50"/>
      <c r="AP85" s="50">
        <v>1148237883</v>
      </c>
    </row>
    <row r="86" spans="1:42" x14ac:dyDescent="0.2">
      <c r="A86" s="26">
        <f t="shared" si="21"/>
        <v>2112361</v>
      </c>
      <c r="B86" s="91">
        <v>1161</v>
      </c>
      <c r="C86" s="15">
        <v>21112</v>
      </c>
      <c r="D86" s="474"/>
      <c r="E86" s="469"/>
      <c r="F86" s="471"/>
      <c r="G86" s="49" t="s">
        <v>2861</v>
      </c>
      <c r="H86" s="50">
        <f t="shared" si="17"/>
        <v>15624172767.23974</v>
      </c>
      <c r="I86" s="50">
        <f t="shared" si="20"/>
        <v>6364395968.7954903</v>
      </c>
      <c r="J86" s="50">
        <f t="shared" si="20"/>
        <v>0</v>
      </c>
      <c r="K86" s="50">
        <f t="shared" si="20"/>
        <v>0</v>
      </c>
      <c r="L86" s="50">
        <f t="shared" si="20"/>
        <v>9210726544.4442501</v>
      </c>
      <c r="M86" s="50">
        <f t="shared" si="20"/>
        <v>0</v>
      </c>
      <c r="N86" s="50">
        <f t="shared" si="20"/>
        <v>49050254</v>
      </c>
      <c r="O86" s="50">
        <f t="shared" si="12"/>
        <v>3836527276</v>
      </c>
      <c r="P86" s="50">
        <v>1625139996</v>
      </c>
      <c r="Q86" s="50"/>
      <c r="R86" s="50"/>
      <c r="S86" s="50">
        <v>2201612750</v>
      </c>
      <c r="T86" s="50"/>
      <c r="U86" s="50">
        <v>9774530</v>
      </c>
      <c r="V86" s="50">
        <f t="shared" si="13"/>
        <v>3841669717.3800001</v>
      </c>
      <c r="W86" s="50">
        <v>1561301695.8800001</v>
      </c>
      <c r="X86" s="50"/>
      <c r="Y86" s="50"/>
      <c r="Z86" s="50">
        <v>2267661132.5</v>
      </c>
      <c r="AA86" s="50"/>
      <c r="AB86" s="50">
        <v>12706889</v>
      </c>
      <c r="AC86" s="51">
        <f t="shared" si="19"/>
        <v>3926822109.2314</v>
      </c>
      <c r="AD86" s="50">
        <v>1578043046.7564001</v>
      </c>
      <c r="AE86" s="50"/>
      <c r="AF86" s="50"/>
      <c r="AG86" s="50">
        <v>2335690966.4749999</v>
      </c>
      <c r="AH86" s="50"/>
      <c r="AI86" s="50">
        <v>13088096</v>
      </c>
      <c r="AJ86" s="50">
        <f t="shared" si="22"/>
        <v>4019153664.6283402</v>
      </c>
      <c r="AK86" s="50">
        <v>1599911230.15909</v>
      </c>
      <c r="AL86" s="50"/>
      <c r="AM86" s="50"/>
      <c r="AN86" s="50">
        <v>2405761695.4692502</v>
      </c>
      <c r="AO86" s="50"/>
      <c r="AP86" s="50">
        <v>13480739</v>
      </c>
    </row>
    <row r="87" spans="1:42" x14ac:dyDescent="0.2">
      <c r="A87" s="26">
        <f t="shared" si="21"/>
        <v>2112430</v>
      </c>
      <c r="B87" s="91">
        <v>1130</v>
      </c>
      <c r="C87" s="15">
        <v>21113</v>
      </c>
      <c r="D87" s="479" t="s">
        <v>738</v>
      </c>
      <c r="E87" s="469">
        <v>7.7</v>
      </c>
      <c r="F87" s="471">
        <f>SUM(H87:H89)</f>
        <v>7286025536</v>
      </c>
      <c r="G87" s="52" t="s">
        <v>1996</v>
      </c>
      <c r="H87" s="50">
        <f t="shared" ref="H87:H92" si="23">SUM(I87:N87)</f>
        <v>3993000000</v>
      </c>
      <c r="I87" s="50">
        <f t="shared" ref="I87:N92" si="24">P87+W87+AD87+AK87</f>
        <v>0</v>
      </c>
      <c r="J87" s="50">
        <f t="shared" si="24"/>
        <v>0</v>
      </c>
      <c r="K87" s="50">
        <f t="shared" si="24"/>
        <v>0</v>
      </c>
      <c r="L87" s="50">
        <f>S87+Z87+AG87+AN87</f>
        <v>3993000000</v>
      </c>
      <c r="M87" s="50">
        <f t="shared" si="24"/>
        <v>0</v>
      </c>
      <c r="N87" s="50">
        <f t="shared" si="24"/>
        <v>0</v>
      </c>
      <c r="O87" s="50">
        <f t="shared" ref="O87:O92" si="25">SUM(P87:U87)</f>
        <v>1900000000</v>
      </c>
      <c r="P87" s="50"/>
      <c r="Q87" s="50"/>
      <c r="R87" s="50"/>
      <c r="S87" s="50">
        <v>1900000000</v>
      </c>
      <c r="T87" s="50"/>
      <c r="U87" s="50"/>
      <c r="V87" s="50">
        <f t="shared" si="13"/>
        <v>595000000</v>
      </c>
      <c r="W87" s="50"/>
      <c r="X87" s="50"/>
      <c r="Y87" s="50"/>
      <c r="Z87" s="50">
        <v>595000000</v>
      </c>
      <c r="AA87" s="50"/>
      <c r="AB87" s="50"/>
      <c r="AC87" s="50">
        <f t="shared" si="19"/>
        <v>720000000</v>
      </c>
      <c r="AD87" s="50"/>
      <c r="AE87" s="50"/>
      <c r="AF87" s="50"/>
      <c r="AG87" s="50">
        <v>720000000</v>
      </c>
      <c r="AH87" s="50"/>
      <c r="AI87" s="50"/>
      <c r="AJ87" s="50">
        <f t="shared" ref="AJ87:AJ98" si="26">SUM(AK87:AP87)</f>
        <v>778000000</v>
      </c>
      <c r="AK87" s="50"/>
      <c r="AL87" s="50"/>
      <c r="AM87" s="50"/>
      <c r="AN87" s="50">
        <v>778000000</v>
      </c>
      <c r="AO87" s="50"/>
      <c r="AP87" s="50"/>
    </row>
    <row r="88" spans="1:42" x14ac:dyDescent="0.2">
      <c r="A88" s="26">
        <f t="shared" si="21"/>
        <v>2112406</v>
      </c>
      <c r="B88" s="91">
        <v>1106</v>
      </c>
      <c r="C88" s="15">
        <v>21113</v>
      </c>
      <c r="D88" s="479"/>
      <c r="E88" s="469"/>
      <c r="F88" s="471"/>
      <c r="G88" s="52" t="s">
        <v>1993</v>
      </c>
      <c r="H88" s="50">
        <f t="shared" si="23"/>
        <v>3213025536</v>
      </c>
      <c r="I88" s="50">
        <f>P88+W88+AD88+AK88</f>
        <v>0</v>
      </c>
      <c r="J88" s="50">
        <f>Q88+X88+AE88+AL88</f>
        <v>0</v>
      </c>
      <c r="K88" s="50">
        <f>R88+Y88+AF88+AM88</f>
        <v>3213025536</v>
      </c>
      <c r="L88" s="50">
        <f>S88+Z88+AG88+AN88</f>
        <v>0</v>
      </c>
      <c r="M88" s="50">
        <f>T88+AA88+AH88+AO88</f>
        <v>0</v>
      </c>
      <c r="N88" s="50">
        <f>U88+AB88+AI88+AP88</f>
        <v>0</v>
      </c>
      <c r="O88" s="50">
        <f t="shared" si="25"/>
        <v>768000000</v>
      </c>
      <c r="P88" s="50"/>
      <c r="Q88" s="50"/>
      <c r="R88" s="50">
        <v>768000000</v>
      </c>
      <c r="S88" s="50"/>
      <c r="T88" s="50"/>
      <c r="U88" s="50"/>
      <c r="V88" s="50">
        <f t="shared" si="13"/>
        <v>791040000</v>
      </c>
      <c r="W88" s="50"/>
      <c r="X88" s="50"/>
      <c r="Y88" s="50">
        <v>791040000</v>
      </c>
      <c r="Z88" s="50"/>
      <c r="AA88" s="50"/>
      <c r="AB88" s="50"/>
      <c r="AC88" s="50">
        <f t="shared" si="19"/>
        <v>814771200</v>
      </c>
      <c r="AD88" s="50"/>
      <c r="AE88" s="50"/>
      <c r="AF88" s="50">
        <v>814771200</v>
      </c>
      <c r="AG88" s="50"/>
      <c r="AH88" s="50"/>
      <c r="AI88" s="50"/>
      <c r="AJ88" s="50">
        <f t="shared" si="26"/>
        <v>839214336</v>
      </c>
      <c r="AK88" s="50"/>
      <c r="AL88" s="50"/>
      <c r="AM88" s="50">
        <v>839214336</v>
      </c>
      <c r="AN88" s="50"/>
      <c r="AO88" s="50"/>
      <c r="AP88" s="50"/>
    </row>
    <row r="89" spans="1:42" x14ac:dyDescent="0.2">
      <c r="A89" s="26">
        <f t="shared" si="21"/>
        <v>2112417</v>
      </c>
      <c r="B89" s="91">
        <v>1117</v>
      </c>
      <c r="C89" s="15">
        <v>21113</v>
      </c>
      <c r="D89" s="479"/>
      <c r="E89" s="469"/>
      <c r="F89" s="471"/>
      <c r="G89" s="52" t="s">
        <v>1992</v>
      </c>
      <c r="H89" s="50">
        <f t="shared" si="23"/>
        <v>80000000</v>
      </c>
      <c r="I89" s="50">
        <f t="shared" si="24"/>
        <v>80000000</v>
      </c>
      <c r="J89" s="50">
        <f t="shared" si="24"/>
        <v>0</v>
      </c>
      <c r="K89" s="50">
        <f t="shared" si="24"/>
        <v>0</v>
      </c>
      <c r="L89" s="50">
        <f>S89+Z89+AG89+AN89</f>
        <v>0</v>
      </c>
      <c r="M89" s="50">
        <f t="shared" si="24"/>
        <v>0</v>
      </c>
      <c r="N89" s="50">
        <f t="shared" si="24"/>
        <v>0</v>
      </c>
      <c r="O89" s="50">
        <f t="shared" si="25"/>
        <v>80000000</v>
      </c>
      <c r="P89" s="50">
        <v>80000000</v>
      </c>
      <c r="Q89" s="50"/>
      <c r="R89" s="50"/>
      <c r="S89" s="50"/>
      <c r="T89" s="50"/>
      <c r="U89" s="50"/>
      <c r="V89" s="50">
        <f t="shared" si="13"/>
        <v>0</v>
      </c>
      <c r="W89" s="50">
        <v>0</v>
      </c>
      <c r="X89" s="50"/>
      <c r="Y89" s="50"/>
      <c r="Z89" s="50"/>
      <c r="AA89" s="50"/>
      <c r="AB89" s="50"/>
      <c r="AC89" s="50">
        <f t="shared" si="19"/>
        <v>0</v>
      </c>
      <c r="AD89" s="50">
        <v>0</v>
      </c>
      <c r="AE89" s="50"/>
      <c r="AF89" s="50"/>
      <c r="AG89" s="50"/>
      <c r="AH89" s="50"/>
      <c r="AI89" s="50"/>
      <c r="AJ89" s="50">
        <f t="shared" si="26"/>
        <v>0</v>
      </c>
      <c r="AK89" s="50">
        <v>0</v>
      </c>
      <c r="AL89" s="50"/>
      <c r="AM89" s="50"/>
      <c r="AN89" s="50"/>
      <c r="AO89" s="50"/>
      <c r="AP89" s="50"/>
    </row>
    <row r="90" spans="1:42" x14ac:dyDescent="0.2">
      <c r="A90" s="26">
        <f t="shared" si="21"/>
        <v>2121232</v>
      </c>
      <c r="B90" s="91">
        <v>1132</v>
      </c>
      <c r="C90" s="15">
        <v>21201</v>
      </c>
      <c r="D90" s="479" t="s">
        <v>740</v>
      </c>
      <c r="E90" s="469">
        <v>50</v>
      </c>
      <c r="F90" s="470">
        <f>SUM(H90:H92)</f>
        <v>35141201877</v>
      </c>
      <c r="G90" s="174" t="s">
        <v>1989</v>
      </c>
      <c r="H90" s="50">
        <f t="shared" si="23"/>
        <v>400000000</v>
      </c>
      <c r="I90" s="50">
        <f>P90+W90+AD90+AK90</f>
        <v>400000000</v>
      </c>
      <c r="J90" s="50">
        <f t="shared" si="24"/>
        <v>0</v>
      </c>
      <c r="K90" s="50">
        <f t="shared" si="24"/>
        <v>0</v>
      </c>
      <c r="L90" s="50">
        <f t="shared" si="24"/>
        <v>0</v>
      </c>
      <c r="M90" s="50">
        <f t="shared" si="24"/>
        <v>0</v>
      </c>
      <c r="N90" s="50">
        <f t="shared" si="24"/>
        <v>0</v>
      </c>
      <c r="O90" s="50">
        <f t="shared" si="25"/>
        <v>50000000</v>
      </c>
      <c r="P90" s="50">
        <v>50000000</v>
      </c>
      <c r="Q90" s="183"/>
      <c r="R90" s="183"/>
      <c r="S90" s="183"/>
      <c r="T90" s="183"/>
      <c r="U90" s="183"/>
      <c r="V90" s="50">
        <f t="shared" si="13"/>
        <v>150000000</v>
      </c>
      <c r="W90" s="50">
        <v>150000000</v>
      </c>
      <c r="X90" s="183"/>
      <c r="Y90" s="183"/>
      <c r="Z90" s="183"/>
      <c r="AA90" s="183"/>
      <c r="AB90" s="183"/>
      <c r="AC90" s="50">
        <f t="shared" si="19"/>
        <v>150000000</v>
      </c>
      <c r="AD90" s="50">
        <v>150000000</v>
      </c>
      <c r="AE90" s="183"/>
      <c r="AF90" s="183"/>
      <c r="AG90" s="183"/>
      <c r="AH90" s="183"/>
      <c r="AI90" s="183"/>
      <c r="AJ90" s="50">
        <f t="shared" si="26"/>
        <v>50000000</v>
      </c>
      <c r="AK90" s="50">
        <v>50000000</v>
      </c>
      <c r="AL90" s="183"/>
      <c r="AM90" s="183"/>
      <c r="AN90" s="183"/>
      <c r="AO90" s="183"/>
      <c r="AP90" s="183"/>
    </row>
    <row r="91" spans="1:42" x14ac:dyDescent="0.2">
      <c r="A91" s="26">
        <f t="shared" si="21"/>
        <v>2121275</v>
      </c>
      <c r="B91" s="91">
        <v>1175</v>
      </c>
      <c r="C91" s="15">
        <v>21201</v>
      </c>
      <c r="D91" s="474"/>
      <c r="E91" s="469"/>
      <c r="F91" s="470"/>
      <c r="G91" s="52" t="s">
        <v>2854</v>
      </c>
      <c r="H91" s="50">
        <f t="shared" si="23"/>
        <v>29222128665</v>
      </c>
      <c r="I91" s="50">
        <f>P91+W91+AD91+AK91</f>
        <v>0</v>
      </c>
      <c r="J91" s="50">
        <f t="shared" si="24"/>
        <v>0</v>
      </c>
      <c r="K91" s="50">
        <f t="shared" si="24"/>
        <v>0</v>
      </c>
      <c r="L91" s="50">
        <f t="shared" si="24"/>
        <v>29222128665</v>
      </c>
      <c r="M91" s="50">
        <f t="shared" si="24"/>
        <v>0</v>
      </c>
      <c r="N91" s="50">
        <f t="shared" si="24"/>
        <v>0</v>
      </c>
      <c r="O91" s="50">
        <f t="shared" si="25"/>
        <v>9235076650</v>
      </c>
      <c r="P91" s="50"/>
      <c r="Q91" s="50"/>
      <c r="R91" s="50"/>
      <c r="S91" s="50">
        <v>9235076650</v>
      </c>
      <c r="T91" s="50"/>
      <c r="U91" s="50"/>
      <c r="V91" s="50">
        <f t="shared" si="13"/>
        <v>7385877760</v>
      </c>
      <c r="W91" s="50"/>
      <c r="X91" s="50"/>
      <c r="Y91" s="50"/>
      <c r="Z91" s="50">
        <v>7385877760</v>
      </c>
      <c r="AA91" s="50"/>
      <c r="AB91" s="50"/>
      <c r="AC91" s="50">
        <f t="shared" si="19"/>
        <v>6043712870</v>
      </c>
      <c r="AD91" s="50"/>
      <c r="AE91" s="50"/>
      <c r="AF91" s="50"/>
      <c r="AG91" s="50">
        <v>6043712870</v>
      </c>
      <c r="AH91" s="50"/>
      <c r="AI91" s="50"/>
      <c r="AJ91" s="50">
        <f t="shared" si="26"/>
        <v>6557461385</v>
      </c>
      <c r="AK91" s="50"/>
      <c r="AL91" s="50"/>
      <c r="AM91" s="50"/>
      <c r="AN91" s="50">
        <v>6557461385</v>
      </c>
      <c r="AO91" s="50"/>
      <c r="AP91" s="50"/>
    </row>
    <row r="92" spans="1:42" x14ac:dyDescent="0.2">
      <c r="A92" s="26">
        <f t="shared" si="21"/>
        <v>2121269</v>
      </c>
      <c r="B92" s="91">
        <v>1169</v>
      </c>
      <c r="C92" s="15">
        <v>21201</v>
      </c>
      <c r="D92" s="474"/>
      <c r="E92" s="469"/>
      <c r="F92" s="470"/>
      <c r="G92" s="52" t="s">
        <v>2856</v>
      </c>
      <c r="H92" s="50">
        <f t="shared" si="23"/>
        <v>5519073212</v>
      </c>
      <c r="I92" s="50">
        <f>P92+W92+AD92+AK92</f>
        <v>0</v>
      </c>
      <c r="J92" s="50">
        <f t="shared" si="24"/>
        <v>0</v>
      </c>
      <c r="K92" s="50">
        <f t="shared" si="24"/>
        <v>0</v>
      </c>
      <c r="L92" s="50">
        <f t="shared" si="24"/>
        <v>0</v>
      </c>
      <c r="M92" s="50">
        <f t="shared" si="24"/>
        <v>0</v>
      </c>
      <c r="N92" s="50">
        <f t="shared" si="24"/>
        <v>5519073212</v>
      </c>
      <c r="O92" s="50">
        <f t="shared" si="25"/>
        <v>201200000</v>
      </c>
      <c r="P92" s="183"/>
      <c r="Q92" s="183"/>
      <c r="R92" s="183"/>
      <c r="S92" s="183"/>
      <c r="T92" s="183"/>
      <c r="U92" s="50">
        <v>201200000</v>
      </c>
      <c r="V92" s="50">
        <f t="shared" si="13"/>
        <v>4925636000</v>
      </c>
      <c r="W92" s="183"/>
      <c r="X92" s="183"/>
      <c r="Y92" s="183"/>
      <c r="Z92" s="183"/>
      <c r="AA92" s="183"/>
      <c r="AB92" s="50">
        <v>4925636000</v>
      </c>
      <c r="AC92" s="50">
        <f t="shared" si="19"/>
        <v>194235080</v>
      </c>
      <c r="AD92" s="183"/>
      <c r="AE92" s="183"/>
      <c r="AF92" s="183"/>
      <c r="AG92" s="183"/>
      <c r="AH92" s="183"/>
      <c r="AI92" s="50">
        <v>194235080</v>
      </c>
      <c r="AJ92" s="50">
        <f t="shared" si="26"/>
        <v>198002132</v>
      </c>
      <c r="AK92" s="183"/>
      <c r="AL92" s="183"/>
      <c r="AM92" s="183"/>
      <c r="AN92" s="183"/>
      <c r="AO92" s="183"/>
      <c r="AP92" s="50">
        <v>198002132</v>
      </c>
    </row>
    <row r="93" spans="1:42" x14ac:dyDescent="0.2">
      <c r="A93" s="26">
        <f t="shared" si="21"/>
        <v>2121314</v>
      </c>
      <c r="B93" s="91">
        <v>1114</v>
      </c>
      <c r="C93" s="15">
        <v>21202</v>
      </c>
      <c r="D93" s="479" t="s">
        <v>741</v>
      </c>
      <c r="E93" s="469">
        <v>50</v>
      </c>
      <c r="F93" s="470">
        <f>SUM(H93:H98)</f>
        <v>33087814444</v>
      </c>
      <c r="G93" s="52" t="s">
        <v>2850</v>
      </c>
      <c r="H93" s="50">
        <f t="shared" ref="H93:H98" si="27">SUM(I93:N93)</f>
        <v>940644446</v>
      </c>
      <c r="I93" s="50">
        <f t="shared" ref="I93:N107" si="28">P93+W93+AD93+AK93</f>
        <v>0</v>
      </c>
      <c r="J93" s="50">
        <f t="shared" si="28"/>
        <v>0</v>
      </c>
      <c r="K93" s="50">
        <f t="shared" si="28"/>
        <v>0</v>
      </c>
      <c r="L93" s="50">
        <f t="shared" si="28"/>
        <v>165000000</v>
      </c>
      <c r="M93" s="50">
        <f t="shared" si="28"/>
        <v>775644446</v>
      </c>
      <c r="N93" s="50">
        <f t="shared" si="28"/>
        <v>0</v>
      </c>
      <c r="O93" s="50">
        <f t="shared" ref="O93:O98" si="29">SUM(P93:U93)</f>
        <v>200400000</v>
      </c>
      <c r="P93" s="183"/>
      <c r="Q93" s="183"/>
      <c r="R93" s="183"/>
      <c r="S93" s="50">
        <v>15000000</v>
      </c>
      <c r="T93" s="50">
        <v>185400000</v>
      </c>
      <c r="U93" s="183"/>
      <c r="V93" s="50">
        <f t="shared" si="13"/>
        <v>240962000</v>
      </c>
      <c r="W93" s="183"/>
      <c r="X93" s="183"/>
      <c r="Y93" s="183"/>
      <c r="Z93" s="50">
        <v>50000000</v>
      </c>
      <c r="AA93" s="50">
        <v>190962000</v>
      </c>
      <c r="AB93" s="183"/>
      <c r="AC93" s="50">
        <f t="shared" si="19"/>
        <v>246690860</v>
      </c>
      <c r="AD93" s="183"/>
      <c r="AE93" s="183"/>
      <c r="AF93" s="183"/>
      <c r="AG93" s="50">
        <v>50000000</v>
      </c>
      <c r="AH93" s="50">
        <v>196690860</v>
      </c>
      <c r="AI93" s="183"/>
      <c r="AJ93" s="50">
        <f t="shared" si="26"/>
        <v>252591586</v>
      </c>
      <c r="AK93" s="183"/>
      <c r="AL93" s="183"/>
      <c r="AM93" s="183"/>
      <c r="AN93" s="50">
        <v>50000000</v>
      </c>
      <c r="AO93" s="50">
        <v>202591586</v>
      </c>
      <c r="AP93" s="183"/>
    </row>
    <row r="94" spans="1:42" x14ac:dyDescent="0.2">
      <c r="A94" s="26">
        <f t="shared" si="21"/>
        <v>2121317</v>
      </c>
      <c r="B94" s="91">
        <v>1117</v>
      </c>
      <c r="C94" s="15">
        <v>21202</v>
      </c>
      <c r="D94" s="474"/>
      <c r="E94" s="469"/>
      <c r="F94" s="470"/>
      <c r="G94" s="52" t="s">
        <v>1992</v>
      </c>
      <c r="H94" s="50">
        <f t="shared" si="27"/>
        <v>260000000</v>
      </c>
      <c r="I94" s="50">
        <f t="shared" si="28"/>
        <v>260000000</v>
      </c>
      <c r="J94" s="50">
        <f t="shared" si="28"/>
        <v>0</v>
      </c>
      <c r="K94" s="50">
        <f t="shared" si="28"/>
        <v>0</v>
      </c>
      <c r="L94" s="50">
        <f t="shared" si="28"/>
        <v>0</v>
      </c>
      <c r="M94" s="50">
        <f t="shared" si="28"/>
        <v>0</v>
      </c>
      <c r="N94" s="50">
        <f t="shared" si="28"/>
        <v>0</v>
      </c>
      <c r="O94" s="50">
        <f t="shared" si="29"/>
        <v>20000000</v>
      </c>
      <c r="P94" s="50">
        <v>20000000</v>
      </c>
      <c r="Q94" s="50"/>
      <c r="R94" s="50"/>
      <c r="S94" s="50"/>
      <c r="T94" s="50"/>
      <c r="U94" s="50"/>
      <c r="V94" s="50">
        <f t="shared" si="13"/>
        <v>75000000</v>
      </c>
      <c r="W94" s="50">
        <v>75000000</v>
      </c>
      <c r="X94" s="50"/>
      <c r="Y94" s="50"/>
      <c r="Z94" s="50"/>
      <c r="AA94" s="50"/>
      <c r="AB94" s="50"/>
      <c r="AC94" s="50">
        <f t="shared" si="19"/>
        <v>75000000</v>
      </c>
      <c r="AD94" s="50">
        <v>75000000</v>
      </c>
      <c r="AE94" s="50"/>
      <c r="AF94" s="50"/>
      <c r="AG94" s="50"/>
      <c r="AH94" s="50"/>
      <c r="AI94" s="50"/>
      <c r="AJ94" s="50">
        <f t="shared" si="26"/>
        <v>90000000</v>
      </c>
      <c r="AK94" s="50">
        <v>90000000</v>
      </c>
      <c r="AL94" s="50"/>
      <c r="AM94" s="50"/>
      <c r="AN94" s="50"/>
      <c r="AO94" s="50"/>
      <c r="AP94" s="50"/>
    </row>
    <row r="95" spans="1:42" x14ac:dyDescent="0.2">
      <c r="A95" s="26">
        <f t="shared" si="21"/>
        <v>2121372</v>
      </c>
      <c r="B95" s="91">
        <v>1172</v>
      </c>
      <c r="C95" s="15">
        <v>21202</v>
      </c>
      <c r="D95" s="474"/>
      <c r="E95" s="469"/>
      <c r="F95" s="470"/>
      <c r="G95" s="52" t="s">
        <v>2855</v>
      </c>
      <c r="H95" s="50">
        <f t="shared" si="27"/>
        <v>124950319</v>
      </c>
      <c r="I95" s="50">
        <f t="shared" si="28"/>
        <v>0</v>
      </c>
      <c r="J95" s="50">
        <f t="shared" si="28"/>
        <v>0</v>
      </c>
      <c r="K95" s="50">
        <f t="shared" si="28"/>
        <v>0</v>
      </c>
      <c r="L95" s="50">
        <f t="shared" si="28"/>
        <v>124950319</v>
      </c>
      <c r="M95" s="50">
        <f t="shared" si="28"/>
        <v>0</v>
      </c>
      <c r="N95" s="50">
        <f t="shared" si="28"/>
        <v>0</v>
      </c>
      <c r="O95" s="50">
        <f t="shared" si="29"/>
        <v>29866506</v>
      </c>
      <c r="P95" s="50">
        <v>0</v>
      </c>
      <c r="Q95" s="50"/>
      <c r="R95" s="50"/>
      <c r="S95" s="50">
        <v>29866506</v>
      </c>
      <c r="T95" s="50"/>
      <c r="U95" s="50">
        <v>0</v>
      </c>
      <c r="V95" s="50">
        <f t="shared" si="13"/>
        <v>30762501</v>
      </c>
      <c r="W95" s="50">
        <v>0</v>
      </c>
      <c r="X95" s="50"/>
      <c r="Y95" s="50"/>
      <c r="Z95" s="50">
        <v>30762501</v>
      </c>
      <c r="AA95" s="50"/>
      <c r="AB95" s="50">
        <v>0</v>
      </c>
      <c r="AC95" s="50">
        <f t="shared" si="19"/>
        <v>31685375</v>
      </c>
      <c r="AD95" s="50">
        <v>0</v>
      </c>
      <c r="AE95" s="50"/>
      <c r="AF95" s="50"/>
      <c r="AG95" s="50">
        <v>31685375</v>
      </c>
      <c r="AH95" s="50"/>
      <c r="AI95" s="50">
        <v>0</v>
      </c>
      <c r="AJ95" s="50">
        <f t="shared" si="26"/>
        <v>32635937</v>
      </c>
      <c r="AK95" s="50">
        <v>0</v>
      </c>
      <c r="AL95" s="50"/>
      <c r="AM95" s="50"/>
      <c r="AN95" s="50">
        <v>32635937</v>
      </c>
      <c r="AO95" s="50"/>
      <c r="AP95" s="50">
        <v>0</v>
      </c>
    </row>
    <row r="96" spans="1:42" x14ac:dyDescent="0.2">
      <c r="A96" s="26">
        <f t="shared" si="21"/>
        <v>2121370</v>
      </c>
      <c r="B96" s="91">
        <v>1170</v>
      </c>
      <c r="C96" s="15">
        <v>21202</v>
      </c>
      <c r="D96" s="474"/>
      <c r="E96" s="469"/>
      <c r="F96" s="470"/>
      <c r="G96" s="52" t="s">
        <v>1994</v>
      </c>
      <c r="H96" s="50">
        <f t="shared" si="27"/>
        <v>4407758111</v>
      </c>
      <c r="I96" s="50">
        <f t="shared" si="28"/>
        <v>4407758111</v>
      </c>
      <c r="J96" s="50">
        <f t="shared" si="28"/>
        <v>0</v>
      </c>
      <c r="K96" s="50">
        <f t="shared" si="28"/>
        <v>0</v>
      </c>
      <c r="L96" s="50">
        <f t="shared" si="28"/>
        <v>0</v>
      </c>
      <c r="M96" s="50">
        <f t="shared" si="28"/>
        <v>0</v>
      </c>
      <c r="N96" s="50">
        <f t="shared" si="28"/>
        <v>0</v>
      </c>
      <c r="O96" s="50">
        <f t="shared" si="29"/>
        <v>1201335136</v>
      </c>
      <c r="P96" s="50">
        <v>1201335136</v>
      </c>
      <c r="Q96" s="50"/>
      <c r="R96" s="50"/>
      <c r="S96" s="50"/>
      <c r="T96" s="50"/>
      <c r="U96" s="50"/>
      <c r="V96" s="50">
        <f t="shared" si="13"/>
        <v>1037375190</v>
      </c>
      <c r="W96" s="50">
        <v>1037375190</v>
      </c>
      <c r="X96" s="50"/>
      <c r="Y96" s="50"/>
      <c r="Z96" s="50"/>
      <c r="AA96" s="50"/>
      <c r="AB96" s="50"/>
      <c r="AC96" s="50">
        <f t="shared" si="19"/>
        <v>1068496446</v>
      </c>
      <c r="AD96" s="50">
        <v>1068496446</v>
      </c>
      <c r="AE96" s="50"/>
      <c r="AF96" s="50"/>
      <c r="AG96" s="50"/>
      <c r="AH96" s="50"/>
      <c r="AI96" s="50"/>
      <c r="AJ96" s="50">
        <f t="shared" si="26"/>
        <v>1100551339</v>
      </c>
      <c r="AK96" s="50">
        <v>1100551339</v>
      </c>
      <c r="AL96" s="50"/>
      <c r="AM96" s="50"/>
      <c r="AN96" s="50"/>
      <c r="AO96" s="50"/>
      <c r="AP96" s="50"/>
    </row>
    <row r="97" spans="1:42" x14ac:dyDescent="0.2">
      <c r="A97" s="26">
        <f t="shared" si="21"/>
        <v>2121375</v>
      </c>
      <c r="B97" s="91">
        <v>1175</v>
      </c>
      <c r="C97" s="15">
        <v>21202</v>
      </c>
      <c r="D97" s="474"/>
      <c r="E97" s="469"/>
      <c r="F97" s="470"/>
      <c r="G97" s="52" t="s">
        <v>2854</v>
      </c>
      <c r="H97" s="50">
        <f t="shared" si="27"/>
        <v>27244461568</v>
      </c>
      <c r="I97" s="50">
        <f t="shared" si="28"/>
        <v>0</v>
      </c>
      <c r="J97" s="50">
        <f t="shared" si="28"/>
        <v>0</v>
      </c>
      <c r="K97" s="50">
        <f t="shared" si="28"/>
        <v>0</v>
      </c>
      <c r="L97" s="50">
        <f t="shared" si="28"/>
        <v>27244461568</v>
      </c>
      <c r="M97" s="50">
        <f t="shared" si="28"/>
        <v>0</v>
      </c>
      <c r="N97" s="50">
        <f t="shared" si="28"/>
        <v>0</v>
      </c>
      <c r="O97" s="50">
        <f t="shared" si="29"/>
        <v>6454024950</v>
      </c>
      <c r="P97" s="183"/>
      <c r="Q97" s="183"/>
      <c r="R97" s="183"/>
      <c r="S97" s="50">
        <v>6454024950</v>
      </c>
      <c r="T97" s="183"/>
      <c r="U97" s="183"/>
      <c r="V97" s="50">
        <f t="shared" si="13"/>
        <v>6660186000</v>
      </c>
      <c r="W97" s="183"/>
      <c r="X97" s="183"/>
      <c r="Y97" s="183"/>
      <c r="Z97" s="50">
        <v>6660186000</v>
      </c>
      <c r="AA97" s="183"/>
      <c r="AB97" s="183"/>
      <c r="AC97" s="50">
        <f t="shared" si="19"/>
        <v>6926593440</v>
      </c>
      <c r="AD97" s="183"/>
      <c r="AE97" s="183"/>
      <c r="AF97" s="183"/>
      <c r="AG97" s="50">
        <v>6926593440</v>
      </c>
      <c r="AH97" s="183"/>
      <c r="AI97" s="183"/>
      <c r="AJ97" s="50">
        <f t="shared" si="26"/>
        <v>7203657178</v>
      </c>
      <c r="AK97" s="183"/>
      <c r="AL97" s="183"/>
      <c r="AM97" s="183"/>
      <c r="AN97" s="50">
        <v>7203657178</v>
      </c>
      <c r="AO97" s="183"/>
      <c r="AP97" s="183"/>
    </row>
    <row r="98" spans="1:42" x14ac:dyDescent="0.2">
      <c r="A98" s="26">
        <f t="shared" si="21"/>
        <v>2121369</v>
      </c>
      <c r="B98" s="91">
        <v>1169</v>
      </c>
      <c r="C98" s="15">
        <v>21202</v>
      </c>
      <c r="D98" s="474"/>
      <c r="E98" s="469"/>
      <c r="F98" s="470"/>
      <c r="G98" s="52" t="s">
        <v>2856</v>
      </c>
      <c r="H98" s="50">
        <f t="shared" si="27"/>
        <v>110000000</v>
      </c>
      <c r="I98" s="50">
        <f t="shared" si="28"/>
        <v>0</v>
      </c>
      <c r="J98" s="50">
        <f t="shared" si="28"/>
        <v>0</v>
      </c>
      <c r="K98" s="50">
        <f t="shared" si="28"/>
        <v>0</v>
      </c>
      <c r="L98" s="50">
        <f t="shared" si="28"/>
        <v>0</v>
      </c>
      <c r="M98" s="50">
        <f t="shared" si="28"/>
        <v>0</v>
      </c>
      <c r="N98" s="50">
        <f t="shared" si="28"/>
        <v>110000000</v>
      </c>
      <c r="O98" s="50">
        <f t="shared" si="29"/>
        <v>20000000</v>
      </c>
      <c r="P98" s="183"/>
      <c r="Q98" s="183"/>
      <c r="R98" s="183"/>
      <c r="S98" s="183"/>
      <c r="T98" s="183"/>
      <c r="U98" s="50">
        <v>20000000</v>
      </c>
      <c r="V98" s="50">
        <f t="shared" si="13"/>
        <v>25000000</v>
      </c>
      <c r="W98" s="183"/>
      <c r="X98" s="183"/>
      <c r="Y98" s="183"/>
      <c r="Z98" s="183"/>
      <c r="AA98" s="183"/>
      <c r="AB98" s="50">
        <v>25000000</v>
      </c>
      <c r="AC98" s="50">
        <f t="shared" si="19"/>
        <v>30000000</v>
      </c>
      <c r="AD98" s="183"/>
      <c r="AE98" s="183"/>
      <c r="AF98" s="183"/>
      <c r="AG98" s="183"/>
      <c r="AH98" s="183"/>
      <c r="AI98" s="50">
        <v>30000000</v>
      </c>
      <c r="AJ98" s="50">
        <f t="shared" si="26"/>
        <v>35000000</v>
      </c>
      <c r="AK98" s="183"/>
      <c r="AL98" s="183"/>
      <c r="AM98" s="183"/>
      <c r="AN98" s="183"/>
      <c r="AO98" s="183"/>
      <c r="AP98" s="50">
        <v>35000000</v>
      </c>
    </row>
    <row r="99" spans="1:42" x14ac:dyDescent="0.2">
      <c r="A99" s="26">
        <f t="shared" si="21"/>
        <v>2131217</v>
      </c>
      <c r="B99" s="91">
        <v>1117</v>
      </c>
      <c r="C99" s="15">
        <v>21301</v>
      </c>
      <c r="D99" s="479" t="s">
        <v>743</v>
      </c>
      <c r="E99" s="469">
        <v>50</v>
      </c>
      <c r="F99" s="470">
        <f>SUM(H99:H107)</f>
        <v>17357785683</v>
      </c>
      <c r="G99" s="49" t="s">
        <v>1992</v>
      </c>
      <c r="H99" s="50">
        <f>SUM(I99:N99)</f>
        <v>165000000</v>
      </c>
      <c r="I99" s="50">
        <f>P99+W99+AD99+AK99</f>
        <v>165000000</v>
      </c>
      <c r="J99" s="50">
        <f t="shared" si="28"/>
        <v>0</v>
      </c>
      <c r="K99" s="50">
        <f t="shared" si="28"/>
        <v>0</v>
      </c>
      <c r="L99" s="50">
        <f t="shared" si="28"/>
        <v>0</v>
      </c>
      <c r="M99" s="50">
        <f t="shared" si="28"/>
        <v>0</v>
      </c>
      <c r="N99" s="50">
        <f t="shared" si="28"/>
        <v>0</v>
      </c>
      <c r="O99" s="50">
        <f>SUM(P99:U99)</f>
        <v>105000000</v>
      </c>
      <c r="P99" s="50">
        <v>105000000</v>
      </c>
      <c r="Q99" s="50"/>
      <c r="R99" s="183"/>
      <c r="S99" s="183"/>
      <c r="T99" s="183"/>
      <c r="U99" s="183"/>
      <c r="V99" s="50">
        <f>SUM(W99:AB99)</f>
        <v>40000000</v>
      </c>
      <c r="W99" s="50">
        <v>40000000</v>
      </c>
      <c r="X99" s="183"/>
      <c r="Y99" s="183"/>
      <c r="Z99" s="183"/>
      <c r="AA99" s="183"/>
      <c r="AB99" s="183"/>
      <c r="AC99" s="50">
        <f>SUM(AD99:AI99)</f>
        <v>20000000</v>
      </c>
      <c r="AD99" s="50">
        <v>20000000</v>
      </c>
      <c r="AE99" s="183"/>
      <c r="AF99" s="183"/>
      <c r="AG99" s="183"/>
      <c r="AH99" s="183"/>
      <c r="AI99" s="183"/>
      <c r="AJ99" s="183">
        <f>SUM(AK99:AP99)</f>
        <v>0</v>
      </c>
      <c r="AK99" s="183"/>
      <c r="AL99" s="183"/>
      <c r="AM99" s="183"/>
      <c r="AN99" s="183"/>
      <c r="AO99" s="183"/>
      <c r="AP99" s="183"/>
    </row>
    <row r="100" spans="1:42" x14ac:dyDescent="0.2">
      <c r="A100" s="26">
        <f t="shared" si="21"/>
        <v>2131231</v>
      </c>
      <c r="B100" s="91">
        <v>1131</v>
      </c>
      <c r="C100" s="15">
        <v>21301</v>
      </c>
      <c r="D100" s="474"/>
      <c r="E100" s="469"/>
      <c r="F100" s="470"/>
      <c r="G100" s="49" t="s">
        <v>1991</v>
      </c>
      <c r="H100" s="50">
        <f t="shared" ref="H100:H107" si="30">SUM(I100:N100)</f>
        <v>919000000</v>
      </c>
      <c r="I100" s="50">
        <f t="shared" ref="I100:N115" si="31">P100+W100+AD100+AK100</f>
        <v>656500000</v>
      </c>
      <c r="J100" s="50">
        <f t="shared" si="28"/>
        <v>0</v>
      </c>
      <c r="K100" s="50">
        <f t="shared" si="28"/>
        <v>0</v>
      </c>
      <c r="L100" s="50">
        <f t="shared" si="28"/>
        <v>0</v>
      </c>
      <c r="M100" s="50">
        <f t="shared" si="28"/>
        <v>262500000</v>
      </c>
      <c r="N100" s="50">
        <f t="shared" si="28"/>
        <v>0</v>
      </c>
      <c r="O100" s="50">
        <f t="shared" ref="O100:O107" si="32">SUM(P100:U100)</f>
        <v>0</v>
      </c>
      <c r="P100" s="183"/>
      <c r="Q100" s="183"/>
      <c r="R100" s="183"/>
      <c r="S100" s="183"/>
      <c r="T100" s="183"/>
      <c r="U100" s="183"/>
      <c r="V100" s="50">
        <f t="shared" ref="V100:V107" si="33">SUM(W100:AB100)</f>
        <v>434500000</v>
      </c>
      <c r="W100" s="183">
        <v>172000000</v>
      </c>
      <c r="X100" s="183"/>
      <c r="Y100" s="183"/>
      <c r="Z100" s="183"/>
      <c r="AA100" s="183">
        <v>262500000</v>
      </c>
      <c r="AB100" s="183"/>
      <c r="AC100" s="50">
        <f t="shared" ref="AC100:AC107" si="34">SUM(AD100:AI100)</f>
        <v>186500000</v>
      </c>
      <c r="AD100" s="183">
        <v>186500000</v>
      </c>
      <c r="AE100" s="183"/>
      <c r="AF100" s="183"/>
      <c r="AG100" s="183"/>
      <c r="AH100" s="183"/>
      <c r="AI100" s="183"/>
      <c r="AJ100" s="183">
        <f t="shared" ref="AJ100:AJ107" si="35">SUM(AK100:AP100)</f>
        <v>298000000</v>
      </c>
      <c r="AK100" s="183">
        <v>298000000</v>
      </c>
      <c r="AL100" s="183"/>
      <c r="AM100" s="183"/>
      <c r="AN100" s="183"/>
      <c r="AO100" s="183"/>
      <c r="AP100" s="183"/>
    </row>
    <row r="101" spans="1:42" x14ac:dyDescent="0.2">
      <c r="A101" s="26">
        <f t="shared" si="21"/>
        <v>2131214</v>
      </c>
      <c r="B101" s="91">
        <v>1114</v>
      </c>
      <c r="C101" s="15">
        <v>21301</v>
      </c>
      <c r="D101" s="474"/>
      <c r="E101" s="469"/>
      <c r="F101" s="470"/>
      <c r="G101" s="52" t="s">
        <v>2850</v>
      </c>
      <c r="H101" s="50">
        <f t="shared" si="30"/>
        <v>350000000</v>
      </c>
      <c r="I101" s="50">
        <f t="shared" si="31"/>
        <v>300000000</v>
      </c>
      <c r="J101" s="50">
        <f t="shared" si="28"/>
        <v>0</v>
      </c>
      <c r="K101" s="50">
        <f t="shared" si="28"/>
        <v>0</v>
      </c>
      <c r="L101" s="50">
        <f t="shared" si="28"/>
        <v>50000000</v>
      </c>
      <c r="M101" s="50">
        <f t="shared" si="28"/>
        <v>0</v>
      </c>
      <c r="N101" s="50">
        <f t="shared" si="28"/>
        <v>0</v>
      </c>
      <c r="O101" s="50">
        <f t="shared" si="32"/>
        <v>100000000</v>
      </c>
      <c r="P101" s="50">
        <v>100000000</v>
      </c>
      <c r="Q101" s="183"/>
      <c r="R101" s="183"/>
      <c r="S101" s="183"/>
      <c r="T101" s="183"/>
      <c r="U101" s="183"/>
      <c r="V101" s="50">
        <f t="shared" si="33"/>
        <v>100000000</v>
      </c>
      <c r="W101" s="50">
        <v>100000000</v>
      </c>
      <c r="X101" s="183"/>
      <c r="Y101" s="183"/>
      <c r="Z101" s="183"/>
      <c r="AA101" s="183"/>
      <c r="AB101" s="183"/>
      <c r="AC101" s="50">
        <f t="shared" si="34"/>
        <v>75000000</v>
      </c>
      <c r="AD101" s="50">
        <v>50000000</v>
      </c>
      <c r="AE101" s="183"/>
      <c r="AF101" s="183"/>
      <c r="AG101" s="50">
        <v>25000000</v>
      </c>
      <c r="AH101" s="183"/>
      <c r="AI101" s="183"/>
      <c r="AJ101" s="183">
        <f t="shared" si="35"/>
        <v>75000000</v>
      </c>
      <c r="AK101" s="50">
        <v>50000000</v>
      </c>
      <c r="AL101" s="183"/>
      <c r="AM101" s="183"/>
      <c r="AN101" s="50">
        <v>25000000</v>
      </c>
      <c r="AO101" s="183"/>
      <c r="AP101" s="183"/>
    </row>
    <row r="102" spans="1:42" x14ac:dyDescent="0.2">
      <c r="A102" s="26">
        <f t="shared" si="21"/>
        <v>2131205</v>
      </c>
      <c r="B102" s="91">
        <v>1105</v>
      </c>
      <c r="C102" s="15">
        <v>21301</v>
      </c>
      <c r="D102" s="474"/>
      <c r="E102" s="469"/>
      <c r="F102" s="470"/>
      <c r="G102" s="52" t="s">
        <v>2839</v>
      </c>
      <c r="H102" s="50">
        <f t="shared" si="30"/>
        <v>2899562000</v>
      </c>
      <c r="I102" s="53">
        <f t="shared" si="31"/>
        <v>2899562000</v>
      </c>
      <c r="J102" s="53">
        <f t="shared" si="28"/>
        <v>0</v>
      </c>
      <c r="K102" s="53">
        <f t="shared" si="28"/>
        <v>0</v>
      </c>
      <c r="L102" s="53">
        <f t="shared" si="28"/>
        <v>0</v>
      </c>
      <c r="M102" s="53">
        <f t="shared" si="28"/>
        <v>0</v>
      </c>
      <c r="N102" s="53">
        <f t="shared" si="28"/>
        <v>0</v>
      </c>
      <c r="O102" s="53">
        <f t="shared" si="32"/>
        <v>200000000</v>
      </c>
      <c r="P102" s="53">
        <v>200000000</v>
      </c>
      <c r="Q102" s="46"/>
      <c r="R102" s="46"/>
      <c r="S102" s="46"/>
      <c r="T102" s="46"/>
      <c r="U102" s="46"/>
      <c r="V102" s="50">
        <f t="shared" si="33"/>
        <v>855000000</v>
      </c>
      <c r="W102" s="53">
        <v>855000000</v>
      </c>
      <c r="X102" s="46"/>
      <c r="Y102" s="46"/>
      <c r="Z102" s="46"/>
      <c r="AA102" s="46"/>
      <c r="AB102" s="46"/>
      <c r="AC102" s="50">
        <f t="shared" si="34"/>
        <v>950400000</v>
      </c>
      <c r="AD102" s="53">
        <v>950400000</v>
      </c>
      <c r="AE102" s="46"/>
      <c r="AF102" s="46"/>
      <c r="AG102" s="46"/>
      <c r="AH102" s="46"/>
      <c r="AI102" s="46"/>
      <c r="AJ102" s="183">
        <f t="shared" si="35"/>
        <v>894162000</v>
      </c>
      <c r="AK102" s="53">
        <v>894162000</v>
      </c>
      <c r="AL102" s="46"/>
      <c r="AM102" s="46"/>
      <c r="AN102" s="46"/>
      <c r="AO102" s="46"/>
      <c r="AP102" s="46"/>
    </row>
    <row r="103" spans="1:42" x14ac:dyDescent="0.2">
      <c r="A103" s="26">
        <f t="shared" si="21"/>
        <v>2131271</v>
      </c>
      <c r="B103" s="91">
        <v>1171</v>
      </c>
      <c r="C103" s="15">
        <v>21301</v>
      </c>
      <c r="D103" s="474"/>
      <c r="E103" s="469"/>
      <c r="F103" s="470"/>
      <c r="G103" s="52" t="s">
        <v>2852</v>
      </c>
      <c r="H103" s="50">
        <f t="shared" si="30"/>
        <v>55991683</v>
      </c>
      <c r="I103" s="57">
        <f t="shared" si="31"/>
        <v>0</v>
      </c>
      <c r="J103" s="57">
        <f t="shared" si="28"/>
        <v>0</v>
      </c>
      <c r="K103" s="57">
        <f t="shared" si="28"/>
        <v>0</v>
      </c>
      <c r="L103" s="57">
        <f t="shared" si="28"/>
        <v>0</v>
      </c>
      <c r="M103" s="57">
        <f t="shared" si="28"/>
        <v>0</v>
      </c>
      <c r="N103" s="57">
        <f t="shared" si="28"/>
        <v>55991683</v>
      </c>
      <c r="O103" s="53">
        <f t="shared" si="32"/>
        <v>13383527</v>
      </c>
      <c r="P103" s="57"/>
      <c r="Q103" s="57"/>
      <c r="R103" s="57"/>
      <c r="S103" s="57"/>
      <c r="T103" s="57"/>
      <c r="U103" s="57">
        <v>13383527</v>
      </c>
      <c r="V103" s="50">
        <f t="shared" si="33"/>
        <v>13785032</v>
      </c>
      <c r="W103" s="57"/>
      <c r="X103" s="57"/>
      <c r="Y103" s="57"/>
      <c r="Z103" s="57"/>
      <c r="AA103" s="57"/>
      <c r="AB103" s="57">
        <v>13785032</v>
      </c>
      <c r="AC103" s="50">
        <f t="shared" si="34"/>
        <v>14198583</v>
      </c>
      <c r="AD103" s="57"/>
      <c r="AE103" s="57"/>
      <c r="AF103" s="57"/>
      <c r="AG103" s="57"/>
      <c r="AH103" s="57"/>
      <c r="AI103" s="57">
        <v>14198583</v>
      </c>
      <c r="AJ103" s="183">
        <f t="shared" si="35"/>
        <v>14624541</v>
      </c>
      <c r="AK103" s="57"/>
      <c r="AL103" s="57"/>
      <c r="AM103" s="57"/>
      <c r="AN103" s="57"/>
      <c r="AO103" s="57"/>
      <c r="AP103" s="57">
        <v>14624541</v>
      </c>
    </row>
    <row r="104" spans="1:42" x14ac:dyDescent="0.2">
      <c r="A104" s="26">
        <f t="shared" si="21"/>
        <v>2131275</v>
      </c>
      <c r="B104" s="91">
        <v>1175</v>
      </c>
      <c r="C104" s="15">
        <v>21301</v>
      </c>
      <c r="D104" s="474"/>
      <c r="E104" s="469"/>
      <c r="F104" s="470"/>
      <c r="G104" s="52" t="s">
        <v>2854</v>
      </c>
      <c r="H104" s="50">
        <f t="shared" si="30"/>
        <v>8709000000</v>
      </c>
      <c r="I104" s="50">
        <f t="shared" si="31"/>
        <v>0</v>
      </c>
      <c r="J104" s="50">
        <f t="shared" si="28"/>
        <v>0</v>
      </c>
      <c r="K104" s="50">
        <f t="shared" si="28"/>
        <v>0</v>
      </c>
      <c r="L104" s="50">
        <f t="shared" si="28"/>
        <v>8709000000</v>
      </c>
      <c r="M104" s="50">
        <f t="shared" si="28"/>
        <v>0</v>
      </c>
      <c r="N104" s="50">
        <f t="shared" si="28"/>
        <v>0</v>
      </c>
      <c r="O104" s="50">
        <f t="shared" si="32"/>
        <v>649000000</v>
      </c>
      <c r="P104" s="50"/>
      <c r="Q104" s="50"/>
      <c r="R104" s="50"/>
      <c r="S104" s="50">
        <v>649000000</v>
      </c>
      <c r="T104" s="50"/>
      <c r="U104" s="50"/>
      <c r="V104" s="50">
        <f t="shared" si="33"/>
        <v>1560000000</v>
      </c>
      <c r="W104" s="50"/>
      <c r="X104" s="50"/>
      <c r="Y104" s="50"/>
      <c r="Z104" s="50">
        <v>1560000000</v>
      </c>
      <c r="AA104" s="50"/>
      <c r="AB104" s="50"/>
      <c r="AC104" s="50">
        <f t="shared" si="34"/>
        <v>3300000000</v>
      </c>
      <c r="AD104" s="50"/>
      <c r="AE104" s="50"/>
      <c r="AF104" s="50"/>
      <c r="AG104" s="50">
        <v>3300000000</v>
      </c>
      <c r="AH104" s="50"/>
      <c r="AI104" s="50"/>
      <c r="AJ104" s="183">
        <f t="shared" si="35"/>
        <v>3200000000</v>
      </c>
      <c r="AK104" s="50"/>
      <c r="AL104" s="50"/>
      <c r="AM104" s="50"/>
      <c r="AN104" s="50">
        <v>3200000000</v>
      </c>
      <c r="AO104" s="50"/>
      <c r="AP104" s="50"/>
    </row>
    <row r="105" spans="1:42" x14ac:dyDescent="0.2">
      <c r="A105" s="26">
        <f t="shared" si="21"/>
        <v>2131263</v>
      </c>
      <c r="B105" s="91">
        <v>1163</v>
      </c>
      <c r="C105" s="15">
        <v>21301</v>
      </c>
      <c r="D105" s="474"/>
      <c r="E105" s="469"/>
      <c r="F105" s="470"/>
      <c r="G105" s="52" t="s">
        <v>2851</v>
      </c>
      <c r="H105" s="50">
        <f t="shared" si="30"/>
        <v>675000000</v>
      </c>
      <c r="I105" s="50">
        <f t="shared" si="31"/>
        <v>0</v>
      </c>
      <c r="J105" s="50">
        <f t="shared" si="28"/>
        <v>0</v>
      </c>
      <c r="K105" s="50">
        <f t="shared" si="28"/>
        <v>0</v>
      </c>
      <c r="L105" s="50">
        <f t="shared" si="28"/>
        <v>0</v>
      </c>
      <c r="M105" s="50">
        <f t="shared" si="28"/>
        <v>0</v>
      </c>
      <c r="N105" s="50">
        <f t="shared" si="28"/>
        <v>675000000</v>
      </c>
      <c r="O105" s="50">
        <f t="shared" si="32"/>
        <v>675000000</v>
      </c>
      <c r="P105" s="183"/>
      <c r="Q105" s="183"/>
      <c r="R105" s="183"/>
      <c r="S105" s="183"/>
      <c r="T105" s="183"/>
      <c r="U105" s="183">
        <v>675000000</v>
      </c>
      <c r="V105" s="50">
        <f t="shared" si="33"/>
        <v>0</v>
      </c>
      <c r="W105" s="183"/>
      <c r="X105" s="183"/>
      <c r="Y105" s="183"/>
      <c r="Z105" s="183"/>
      <c r="AA105" s="183"/>
      <c r="AB105" s="183"/>
      <c r="AC105" s="50">
        <f t="shared" si="34"/>
        <v>0</v>
      </c>
      <c r="AD105" s="183"/>
      <c r="AE105" s="183"/>
      <c r="AF105" s="183"/>
      <c r="AG105" s="183"/>
      <c r="AH105" s="183"/>
      <c r="AI105" s="183"/>
      <c r="AJ105" s="183">
        <f t="shared" si="35"/>
        <v>0</v>
      </c>
      <c r="AK105" s="183"/>
      <c r="AL105" s="183"/>
      <c r="AM105" s="183"/>
      <c r="AN105" s="183"/>
      <c r="AO105" s="183"/>
      <c r="AP105" s="183"/>
    </row>
    <row r="106" spans="1:42" x14ac:dyDescent="0.2">
      <c r="A106" s="26">
        <f t="shared" si="21"/>
        <v>2131269</v>
      </c>
      <c r="B106" s="91">
        <v>1169</v>
      </c>
      <c r="C106" s="15">
        <v>21301</v>
      </c>
      <c r="D106" s="474"/>
      <c r="E106" s="469"/>
      <c r="F106" s="470"/>
      <c r="G106" s="52" t="s">
        <v>2856</v>
      </c>
      <c r="H106" s="50">
        <f t="shared" si="30"/>
        <v>3161000000</v>
      </c>
      <c r="I106" s="50">
        <f t="shared" si="31"/>
        <v>0</v>
      </c>
      <c r="J106" s="50">
        <f t="shared" si="28"/>
        <v>0</v>
      </c>
      <c r="K106" s="50">
        <f t="shared" si="28"/>
        <v>0</v>
      </c>
      <c r="L106" s="50">
        <f t="shared" si="28"/>
        <v>0</v>
      </c>
      <c r="M106" s="50">
        <f t="shared" si="28"/>
        <v>0</v>
      </c>
      <c r="N106" s="50">
        <f t="shared" si="28"/>
        <v>3161000000</v>
      </c>
      <c r="O106" s="50">
        <f t="shared" si="32"/>
        <v>131000000</v>
      </c>
      <c r="P106" s="183"/>
      <c r="Q106" s="183"/>
      <c r="R106" s="183"/>
      <c r="S106" s="183"/>
      <c r="T106" s="183"/>
      <c r="U106" s="50">
        <v>131000000</v>
      </c>
      <c r="V106" s="50">
        <f t="shared" si="33"/>
        <v>30000000</v>
      </c>
      <c r="W106" s="183"/>
      <c r="X106" s="183"/>
      <c r="Y106" s="183"/>
      <c r="Z106" s="183"/>
      <c r="AA106" s="183"/>
      <c r="AB106" s="50">
        <v>30000000</v>
      </c>
      <c r="AC106" s="50">
        <f t="shared" si="34"/>
        <v>3000000000</v>
      </c>
      <c r="AD106" s="183"/>
      <c r="AE106" s="183"/>
      <c r="AF106" s="183"/>
      <c r="AG106" s="183"/>
      <c r="AH106" s="183"/>
      <c r="AI106" s="183">
        <v>3000000000</v>
      </c>
      <c r="AJ106" s="183">
        <f t="shared" si="35"/>
        <v>0</v>
      </c>
      <c r="AK106" s="183"/>
      <c r="AL106" s="183"/>
      <c r="AM106" s="183"/>
      <c r="AN106" s="183"/>
      <c r="AO106" s="183"/>
      <c r="AP106" s="50">
        <v>0</v>
      </c>
    </row>
    <row r="107" spans="1:42" x14ac:dyDescent="0.2">
      <c r="A107" s="26">
        <f t="shared" si="21"/>
        <v>2131261</v>
      </c>
      <c r="B107" s="91">
        <v>1161</v>
      </c>
      <c r="C107" s="15">
        <v>21301</v>
      </c>
      <c r="D107" s="474"/>
      <c r="E107" s="469"/>
      <c r="F107" s="470"/>
      <c r="G107" s="52" t="s">
        <v>2861</v>
      </c>
      <c r="H107" s="50">
        <f t="shared" si="30"/>
        <v>423232000</v>
      </c>
      <c r="I107" s="50">
        <f t="shared" si="31"/>
        <v>423232000</v>
      </c>
      <c r="J107" s="50">
        <f t="shared" si="28"/>
        <v>0</v>
      </c>
      <c r="K107" s="50">
        <f t="shared" si="28"/>
        <v>0</v>
      </c>
      <c r="L107" s="50">
        <f t="shared" si="28"/>
        <v>0</v>
      </c>
      <c r="M107" s="50">
        <f t="shared" si="28"/>
        <v>0</v>
      </c>
      <c r="N107" s="50">
        <f t="shared" si="28"/>
        <v>0</v>
      </c>
      <c r="O107" s="50">
        <f t="shared" si="32"/>
        <v>0</v>
      </c>
      <c r="P107" s="50">
        <v>0</v>
      </c>
      <c r="Q107" s="50"/>
      <c r="R107" s="50"/>
      <c r="S107" s="50"/>
      <c r="T107" s="50"/>
      <c r="U107" s="50"/>
      <c r="V107" s="50">
        <f t="shared" si="33"/>
        <v>120000000</v>
      </c>
      <c r="W107" s="50">
        <v>120000000</v>
      </c>
      <c r="X107" s="50"/>
      <c r="Y107" s="50"/>
      <c r="Z107" s="50"/>
      <c r="AA107" s="50"/>
      <c r="AB107" s="50"/>
      <c r="AC107" s="50">
        <f t="shared" si="34"/>
        <v>140800000</v>
      </c>
      <c r="AD107" s="50">
        <v>140800000</v>
      </c>
      <c r="AE107" s="50"/>
      <c r="AF107" s="50"/>
      <c r="AG107" s="50"/>
      <c r="AH107" s="50"/>
      <c r="AI107" s="50"/>
      <c r="AJ107" s="183">
        <f t="shared" si="35"/>
        <v>162432000</v>
      </c>
      <c r="AK107" s="50">
        <v>162432000</v>
      </c>
      <c r="AL107" s="50"/>
      <c r="AM107" s="50"/>
      <c r="AN107" s="50"/>
      <c r="AO107" s="50"/>
      <c r="AP107" s="50"/>
    </row>
    <row r="108" spans="1:42" x14ac:dyDescent="0.2">
      <c r="A108" s="26">
        <f t="shared" si="21"/>
        <v>2131314</v>
      </c>
      <c r="B108" s="91">
        <v>1114</v>
      </c>
      <c r="C108" s="15">
        <v>21302</v>
      </c>
      <c r="D108" s="479" t="s">
        <v>744</v>
      </c>
      <c r="E108" s="469">
        <v>50</v>
      </c>
      <c r="F108" s="470">
        <f>SUM(H108:H112)</f>
        <v>8261699292</v>
      </c>
      <c r="G108" s="52" t="s">
        <v>2850</v>
      </c>
      <c r="H108" s="50">
        <f>SUM(I108:N108)</f>
        <v>350000000</v>
      </c>
      <c r="I108" s="50">
        <f t="shared" si="31"/>
        <v>0</v>
      </c>
      <c r="J108" s="50">
        <f t="shared" si="31"/>
        <v>0</v>
      </c>
      <c r="K108" s="50">
        <f t="shared" si="31"/>
        <v>0</v>
      </c>
      <c r="L108" s="50">
        <f t="shared" si="31"/>
        <v>350000000</v>
      </c>
      <c r="M108" s="50">
        <f t="shared" si="31"/>
        <v>0</v>
      </c>
      <c r="N108" s="50">
        <f t="shared" si="31"/>
        <v>0</v>
      </c>
      <c r="O108" s="50">
        <f>SUM(P108:U108)</f>
        <v>100000000</v>
      </c>
      <c r="P108" s="50"/>
      <c r="Q108" s="50"/>
      <c r="R108" s="50"/>
      <c r="S108" s="50">
        <v>100000000</v>
      </c>
      <c r="T108" s="50"/>
      <c r="U108" s="50"/>
      <c r="V108" s="50">
        <f>SUM(W108:AB108)</f>
        <v>100000000</v>
      </c>
      <c r="W108" s="50"/>
      <c r="X108" s="50"/>
      <c r="Y108" s="50"/>
      <c r="Z108" s="50">
        <v>100000000</v>
      </c>
      <c r="AA108" s="50"/>
      <c r="AB108" s="50"/>
      <c r="AC108" s="50">
        <f>SUM(AD108:AI108)</f>
        <v>75000000</v>
      </c>
      <c r="AD108" s="50"/>
      <c r="AE108" s="50"/>
      <c r="AF108" s="50"/>
      <c r="AG108" s="50">
        <v>75000000</v>
      </c>
      <c r="AH108" s="50"/>
      <c r="AI108" s="50"/>
      <c r="AJ108" s="183">
        <f>SUM(AK108:AP108)</f>
        <v>75000000</v>
      </c>
      <c r="AK108" s="50"/>
      <c r="AL108" s="50"/>
      <c r="AM108" s="50"/>
      <c r="AN108" s="50">
        <v>75000000</v>
      </c>
      <c r="AO108" s="50"/>
      <c r="AP108" s="50"/>
    </row>
    <row r="109" spans="1:42" x14ac:dyDescent="0.2">
      <c r="A109" s="26">
        <f t="shared" si="21"/>
        <v>2131361</v>
      </c>
      <c r="B109" s="91">
        <v>1161</v>
      </c>
      <c r="C109" s="15">
        <v>21302</v>
      </c>
      <c r="D109" s="474"/>
      <c r="E109" s="469"/>
      <c r="F109" s="470"/>
      <c r="G109" s="52" t="s">
        <v>2861</v>
      </c>
      <c r="H109" s="50">
        <f>SUM(I109:N109)</f>
        <v>3740052032</v>
      </c>
      <c r="I109" s="50">
        <f t="shared" si="31"/>
        <v>3740052032</v>
      </c>
      <c r="J109" s="50">
        <f t="shared" si="31"/>
        <v>0</v>
      </c>
      <c r="K109" s="50">
        <f t="shared" si="31"/>
        <v>0</v>
      </c>
      <c r="L109" s="50">
        <f t="shared" si="31"/>
        <v>0</v>
      </c>
      <c r="M109" s="50">
        <f t="shared" si="31"/>
        <v>0</v>
      </c>
      <c r="N109" s="50">
        <f t="shared" si="31"/>
        <v>0</v>
      </c>
      <c r="O109" s="50">
        <f>SUM(P109:U109)</f>
        <v>1263000000</v>
      </c>
      <c r="P109" s="50">
        <v>1263000000</v>
      </c>
      <c r="Q109" s="183"/>
      <c r="R109" s="183"/>
      <c r="S109" s="183"/>
      <c r="T109" s="183"/>
      <c r="U109" s="183"/>
      <c r="V109" s="50">
        <f>SUM(W109:AB109)</f>
        <v>793520000</v>
      </c>
      <c r="W109" s="50">
        <v>793520000</v>
      </c>
      <c r="X109" s="183"/>
      <c r="Y109" s="183"/>
      <c r="Z109" s="183"/>
      <c r="AA109" s="183"/>
      <c r="AB109" s="183"/>
      <c r="AC109" s="50">
        <f>SUM(AD109:AI109)</f>
        <v>825260800</v>
      </c>
      <c r="AD109" s="50">
        <v>825260800</v>
      </c>
      <c r="AE109" s="183"/>
      <c r="AF109" s="183"/>
      <c r="AG109" s="183"/>
      <c r="AH109" s="183"/>
      <c r="AI109" s="183"/>
      <c r="AJ109" s="183">
        <f>SUM(AK109:AP109)</f>
        <v>858271232</v>
      </c>
      <c r="AK109" s="50">
        <v>858271232</v>
      </c>
      <c r="AL109" s="183"/>
      <c r="AM109" s="183"/>
      <c r="AN109" s="183"/>
      <c r="AO109" s="183"/>
      <c r="AP109" s="183"/>
    </row>
    <row r="110" spans="1:42" x14ac:dyDescent="0.2">
      <c r="A110" s="26">
        <f t="shared" si="21"/>
        <v>2131371</v>
      </c>
      <c r="B110" s="91">
        <v>1171</v>
      </c>
      <c r="C110" s="15">
        <v>21302</v>
      </c>
      <c r="D110" s="474"/>
      <c r="E110" s="469"/>
      <c r="F110" s="470"/>
      <c r="G110" s="52" t="s">
        <v>2852</v>
      </c>
      <c r="H110" s="50">
        <f>SUM(I110:N110)</f>
        <v>130647260</v>
      </c>
      <c r="I110" s="50">
        <f t="shared" si="31"/>
        <v>0</v>
      </c>
      <c r="J110" s="50">
        <f t="shared" si="31"/>
        <v>0</v>
      </c>
      <c r="K110" s="50">
        <f t="shared" si="31"/>
        <v>0</v>
      </c>
      <c r="L110" s="50">
        <f t="shared" si="31"/>
        <v>0</v>
      </c>
      <c r="M110" s="50">
        <f t="shared" si="31"/>
        <v>0</v>
      </c>
      <c r="N110" s="50">
        <f t="shared" si="31"/>
        <v>130647260</v>
      </c>
      <c r="O110" s="50">
        <f>SUM(P110:U110)</f>
        <v>31228229</v>
      </c>
      <c r="P110" s="50"/>
      <c r="Q110" s="50"/>
      <c r="R110" s="50"/>
      <c r="S110" s="50"/>
      <c r="T110" s="50"/>
      <c r="U110" s="50">
        <v>31228229</v>
      </c>
      <c r="V110" s="50">
        <f>SUM(W110:AB110)</f>
        <v>32165075</v>
      </c>
      <c r="W110" s="50"/>
      <c r="X110" s="50"/>
      <c r="Y110" s="50"/>
      <c r="Z110" s="50"/>
      <c r="AA110" s="50"/>
      <c r="AB110" s="50">
        <v>32165075</v>
      </c>
      <c r="AC110" s="50">
        <f>SUM(AD110:AI110)</f>
        <v>33130028</v>
      </c>
      <c r="AD110" s="50"/>
      <c r="AE110" s="50"/>
      <c r="AF110" s="50"/>
      <c r="AG110" s="50"/>
      <c r="AH110" s="50"/>
      <c r="AI110" s="50">
        <v>33130028</v>
      </c>
      <c r="AJ110" s="183">
        <f>SUM(AK110:AP110)</f>
        <v>34123928</v>
      </c>
      <c r="AK110" s="50"/>
      <c r="AL110" s="50"/>
      <c r="AM110" s="50"/>
      <c r="AN110" s="50"/>
      <c r="AO110" s="50"/>
      <c r="AP110" s="50">
        <v>34123928</v>
      </c>
    </row>
    <row r="111" spans="1:42" x14ac:dyDescent="0.2">
      <c r="A111" s="26">
        <f t="shared" si="21"/>
        <v>2131375</v>
      </c>
      <c r="B111" s="91">
        <v>1175</v>
      </c>
      <c r="C111" s="15">
        <v>21302</v>
      </c>
      <c r="D111" s="474"/>
      <c r="E111" s="469"/>
      <c r="F111" s="470"/>
      <c r="G111" s="52" t="s">
        <v>2854</v>
      </c>
      <c r="H111" s="50">
        <f>SUM(I111:N111)</f>
        <v>4041000000</v>
      </c>
      <c r="I111" s="50">
        <f t="shared" si="31"/>
        <v>0</v>
      </c>
      <c r="J111" s="50">
        <f t="shared" si="31"/>
        <v>0</v>
      </c>
      <c r="K111" s="50">
        <f t="shared" si="31"/>
        <v>0</v>
      </c>
      <c r="L111" s="50">
        <f t="shared" si="31"/>
        <v>4041000000</v>
      </c>
      <c r="M111" s="50">
        <f t="shared" si="31"/>
        <v>0</v>
      </c>
      <c r="N111" s="50">
        <f t="shared" si="31"/>
        <v>0</v>
      </c>
      <c r="O111" s="50">
        <f>SUM(P111:U111)</f>
        <v>1041000000</v>
      </c>
      <c r="P111" s="50"/>
      <c r="Q111" s="50"/>
      <c r="R111" s="50"/>
      <c r="S111" s="50">
        <v>1041000000</v>
      </c>
      <c r="T111" s="50"/>
      <c r="U111" s="50"/>
      <c r="V111" s="50">
        <f>SUM(W111:AB111)</f>
        <v>1000000000</v>
      </c>
      <c r="W111" s="50"/>
      <c r="X111" s="50"/>
      <c r="Y111" s="50"/>
      <c r="Z111" s="50">
        <v>1000000000</v>
      </c>
      <c r="AA111" s="50"/>
      <c r="AB111" s="50"/>
      <c r="AC111" s="50">
        <f>SUM(AD111:AI111)</f>
        <v>1000000000</v>
      </c>
      <c r="AD111" s="50"/>
      <c r="AE111" s="50"/>
      <c r="AF111" s="50"/>
      <c r="AG111" s="50">
        <v>1000000000</v>
      </c>
      <c r="AH111" s="50"/>
      <c r="AI111" s="50"/>
      <c r="AJ111" s="183">
        <f>SUM(AK111:AP111)</f>
        <v>1000000000</v>
      </c>
      <c r="AK111" s="50"/>
      <c r="AL111" s="50"/>
      <c r="AM111" s="50"/>
      <c r="AN111" s="50">
        <v>1000000000</v>
      </c>
      <c r="AO111" s="50"/>
      <c r="AP111" s="50"/>
    </row>
    <row r="112" spans="1:42" x14ac:dyDescent="0.2">
      <c r="A112" s="26">
        <f t="shared" si="21"/>
        <v>2131363</v>
      </c>
      <c r="B112" s="91">
        <v>1163</v>
      </c>
      <c r="C112" s="15">
        <v>21302</v>
      </c>
      <c r="D112" s="474"/>
      <c r="E112" s="469"/>
      <c r="F112" s="470"/>
      <c r="G112" s="52" t="s">
        <v>2851</v>
      </c>
      <c r="H112" s="50">
        <f>SUM(I112:N112)</f>
        <v>0</v>
      </c>
      <c r="I112" s="50">
        <f t="shared" si="31"/>
        <v>0</v>
      </c>
      <c r="J112" s="50">
        <f t="shared" si="31"/>
        <v>0</v>
      </c>
      <c r="K112" s="50">
        <f t="shared" si="31"/>
        <v>0</v>
      </c>
      <c r="L112" s="50">
        <f t="shared" si="31"/>
        <v>0</v>
      </c>
      <c r="M112" s="50">
        <f t="shared" si="31"/>
        <v>0</v>
      </c>
      <c r="N112" s="50">
        <f t="shared" si="31"/>
        <v>0</v>
      </c>
      <c r="O112" s="50">
        <f>SUM(P112:U112)</f>
        <v>0</v>
      </c>
      <c r="P112" s="183"/>
      <c r="Q112" s="183"/>
      <c r="R112" s="183"/>
      <c r="S112" s="183"/>
      <c r="T112" s="183"/>
      <c r="U112" s="183"/>
      <c r="V112" s="50">
        <f>SUM(W112:AB112)</f>
        <v>0</v>
      </c>
      <c r="W112" s="183"/>
      <c r="X112" s="183"/>
      <c r="Y112" s="183"/>
      <c r="Z112" s="183"/>
      <c r="AA112" s="183"/>
      <c r="AB112" s="183"/>
      <c r="AC112" s="50">
        <f>SUM(AD112:AI112)</f>
        <v>0</v>
      </c>
      <c r="AD112" s="183"/>
      <c r="AE112" s="183"/>
      <c r="AF112" s="183"/>
      <c r="AG112" s="183"/>
      <c r="AH112" s="183"/>
      <c r="AI112" s="183"/>
      <c r="AJ112" s="183">
        <f>SUM(AK112:AP112)</f>
        <v>0</v>
      </c>
      <c r="AK112" s="183"/>
      <c r="AL112" s="183"/>
      <c r="AM112" s="183"/>
      <c r="AN112" s="183"/>
      <c r="AO112" s="183"/>
      <c r="AP112" s="183"/>
    </row>
    <row r="113" spans="1:42" x14ac:dyDescent="0.2">
      <c r="A113" s="26">
        <f t="shared" si="21"/>
        <v>2211232</v>
      </c>
      <c r="B113" s="91">
        <v>1132</v>
      </c>
      <c r="C113" s="15">
        <v>22101</v>
      </c>
      <c r="D113" s="479" t="s">
        <v>2862</v>
      </c>
      <c r="E113" s="469">
        <v>50</v>
      </c>
      <c r="F113" s="470">
        <f>SUM(H113:H119)</f>
        <v>2850040311</v>
      </c>
      <c r="G113" s="174" t="s">
        <v>1989</v>
      </c>
      <c r="H113" s="57">
        <f t="shared" ref="H113:H176" si="36">SUM(I113:N113)</f>
        <v>750000000</v>
      </c>
      <c r="I113" s="57">
        <f t="shared" si="31"/>
        <v>750000000</v>
      </c>
      <c r="J113" s="57">
        <f t="shared" si="31"/>
        <v>0</v>
      </c>
      <c r="K113" s="57">
        <f t="shared" si="31"/>
        <v>0</v>
      </c>
      <c r="L113" s="57">
        <f t="shared" si="31"/>
        <v>0</v>
      </c>
      <c r="M113" s="57">
        <f t="shared" si="31"/>
        <v>0</v>
      </c>
      <c r="N113" s="57">
        <f t="shared" si="31"/>
        <v>0</v>
      </c>
      <c r="O113" s="57">
        <f t="shared" ref="O113:O141" si="37">SUM(P113:U113)</f>
        <v>95000000</v>
      </c>
      <c r="P113" s="57">
        <v>95000000</v>
      </c>
      <c r="Q113" s="57"/>
      <c r="R113" s="57"/>
      <c r="S113" s="57"/>
      <c r="T113" s="57"/>
      <c r="U113" s="57"/>
      <c r="V113" s="57">
        <f t="shared" ref="V113:V176" si="38">SUM(W113:AB113)</f>
        <v>145220000</v>
      </c>
      <c r="W113" s="57">
        <v>145220000</v>
      </c>
      <c r="X113" s="57"/>
      <c r="Y113" s="57"/>
      <c r="Z113" s="57"/>
      <c r="AA113" s="57"/>
      <c r="AB113" s="57"/>
      <c r="AC113" s="57">
        <f t="shared" ref="AC113:AC176" si="39">SUM(AD113:AI113)</f>
        <v>167911600</v>
      </c>
      <c r="AD113" s="57">
        <v>167911600</v>
      </c>
      <c r="AE113" s="57"/>
      <c r="AF113" s="57"/>
      <c r="AG113" s="57"/>
      <c r="AH113" s="57"/>
      <c r="AI113" s="57"/>
      <c r="AJ113" s="183">
        <f t="shared" ref="AJ113:AJ164" si="40">SUM(AK113:AP113)</f>
        <v>341868400</v>
      </c>
      <c r="AK113" s="57">
        <v>341868400</v>
      </c>
      <c r="AL113" s="57"/>
      <c r="AM113" s="57"/>
      <c r="AN113" s="57"/>
      <c r="AO113" s="57"/>
      <c r="AP113" s="57"/>
    </row>
    <row r="114" spans="1:42" x14ac:dyDescent="0.2">
      <c r="A114" s="26">
        <f t="shared" si="21"/>
        <v>2211217</v>
      </c>
      <c r="B114" s="91">
        <v>1117</v>
      </c>
      <c r="C114" s="15">
        <v>22101</v>
      </c>
      <c r="D114" s="474"/>
      <c r="E114" s="469"/>
      <c r="F114" s="470"/>
      <c r="G114" s="52" t="s">
        <v>1992</v>
      </c>
      <c r="H114" s="57">
        <f t="shared" si="36"/>
        <v>252000000</v>
      </c>
      <c r="I114" s="57">
        <f t="shared" si="31"/>
        <v>252000000</v>
      </c>
      <c r="J114" s="57">
        <f t="shared" si="31"/>
        <v>0</v>
      </c>
      <c r="K114" s="57">
        <f t="shared" si="31"/>
        <v>0</v>
      </c>
      <c r="L114" s="57">
        <f t="shared" si="31"/>
        <v>0</v>
      </c>
      <c r="M114" s="57">
        <f t="shared" si="31"/>
        <v>0</v>
      </c>
      <c r="N114" s="57">
        <f t="shared" si="31"/>
        <v>0</v>
      </c>
      <c r="O114" s="57">
        <f t="shared" si="37"/>
        <v>30000000</v>
      </c>
      <c r="P114" s="57">
        <v>30000000</v>
      </c>
      <c r="Q114" s="57"/>
      <c r="R114" s="57"/>
      <c r="S114" s="57"/>
      <c r="T114" s="57"/>
      <c r="U114" s="57"/>
      <c r="V114" s="57">
        <f t="shared" si="38"/>
        <v>68000000</v>
      </c>
      <c r="W114" s="57">
        <v>68000000</v>
      </c>
      <c r="X114" s="57"/>
      <c r="Y114" s="57"/>
      <c r="Z114" s="57"/>
      <c r="AA114" s="57"/>
      <c r="AB114" s="57"/>
      <c r="AC114" s="57">
        <f t="shared" si="39"/>
        <v>72000000</v>
      </c>
      <c r="AD114" s="57">
        <v>72000000</v>
      </c>
      <c r="AE114" s="57"/>
      <c r="AF114" s="57"/>
      <c r="AG114" s="57"/>
      <c r="AH114" s="57"/>
      <c r="AI114" s="57"/>
      <c r="AJ114" s="183">
        <f t="shared" si="40"/>
        <v>82000000</v>
      </c>
      <c r="AK114" s="57">
        <v>82000000</v>
      </c>
      <c r="AL114" s="57"/>
      <c r="AM114" s="57"/>
      <c r="AN114" s="57"/>
      <c r="AO114" s="57"/>
      <c r="AP114" s="57"/>
    </row>
    <row r="115" spans="1:42" x14ac:dyDescent="0.2">
      <c r="A115" s="26">
        <f t="shared" si="21"/>
        <v>2211214</v>
      </c>
      <c r="B115" s="91">
        <v>1114</v>
      </c>
      <c r="C115" s="15">
        <v>22101</v>
      </c>
      <c r="D115" s="474"/>
      <c r="E115" s="469"/>
      <c r="F115" s="470"/>
      <c r="G115" s="52" t="s">
        <v>2850</v>
      </c>
      <c r="H115" s="57">
        <f t="shared" si="36"/>
        <v>105000000</v>
      </c>
      <c r="I115" s="57">
        <f t="shared" si="31"/>
        <v>0</v>
      </c>
      <c r="J115" s="57">
        <f t="shared" si="31"/>
        <v>0</v>
      </c>
      <c r="K115" s="57">
        <f t="shared" si="31"/>
        <v>0</v>
      </c>
      <c r="L115" s="57">
        <f t="shared" si="31"/>
        <v>105000000</v>
      </c>
      <c r="M115" s="57">
        <f t="shared" si="31"/>
        <v>0</v>
      </c>
      <c r="N115" s="57">
        <f t="shared" si="31"/>
        <v>0</v>
      </c>
      <c r="O115" s="57">
        <f t="shared" si="37"/>
        <v>20000000</v>
      </c>
      <c r="P115" s="57"/>
      <c r="Q115" s="57"/>
      <c r="R115" s="57"/>
      <c r="S115" s="57">
        <v>20000000</v>
      </c>
      <c r="T115" s="57"/>
      <c r="U115" s="57"/>
      <c r="V115" s="57">
        <f t="shared" si="38"/>
        <v>25000000</v>
      </c>
      <c r="W115" s="57"/>
      <c r="X115" s="57"/>
      <c r="Y115" s="57"/>
      <c r="Z115" s="57">
        <v>25000000</v>
      </c>
      <c r="AA115" s="57"/>
      <c r="AB115" s="57"/>
      <c r="AC115" s="57">
        <f t="shared" si="39"/>
        <v>30000000</v>
      </c>
      <c r="AD115" s="57"/>
      <c r="AE115" s="57"/>
      <c r="AF115" s="57"/>
      <c r="AG115" s="57">
        <v>30000000</v>
      </c>
      <c r="AH115" s="57"/>
      <c r="AI115" s="57"/>
      <c r="AJ115" s="183">
        <f t="shared" si="40"/>
        <v>30000000</v>
      </c>
      <c r="AK115" s="57"/>
      <c r="AL115" s="57"/>
      <c r="AM115" s="57"/>
      <c r="AN115" s="57">
        <v>30000000</v>
      </c>
      <c r="AO115" s="57"/>
      <c r="AP115" s="57"/>
    </row>
    <row r="116" spans="1:42" x14ac:dyDescent="0.2">
      <c r="A116" s="26">
        <f t="shared" si="21"/>
        <v>2211206</v>
      </c>
      <c r="B116" s="91">
        <v>1106</v>
      </c>
      <c r="C116" s="15">
        <v>22101</v>
      </c>
      <c r="D116" s="474"/>
      <c r="E116" s="469"/>
      <c r="F116" s="470"/>
      <c r="G116" s="52" t="s">
        <v>1993</v>
      </c>
      <c r="H116" s="57">
        <f t="shared" si="36"/>
        <v>30000000</v>
      </c>
      <c r="I116" s="57">
        <f t="shared" ref="I116:N131" si="41">P116+W116+AD116+AK116</f>
        <v>0</v>
      </c>
      <c r="J116" s="57">
        <f t="shared" si="41"/>
        <v>0</v>
      </c>
      <c r="K116" s="57">
        <f t="shared" si="41"/>
        <v>30000000</v>
      </c>
      <c r="L116" s="57">
        <f t="shared" si="41"/>
        <v>0</v>
      </c>
      <c r="M116" s="57">
        <f t="shared" si="41"/>
        <v>0</v>
      </c>
      <c r="N116" s="57">
        <f t="shared" si="41"/>
        <v>0</v>
      </c>
      <c r="O116" s="57">
        <f t="shared" si="37"/>
        <v>0</v>
      </c>
      <c r="P116" s="57"/>
      <c r="Q116" s="57"/>
      <c r="R116" s="57">
        <v>0</v>
      </c>
      <c r="S116" s="57"/>
      <c r="T116" s="57"/>
      <c r="U116" s="57"/>
      <c r="V116" s="57">
        <f t="shared" si="38"/>
        <v>10000000</v>
      </c>
      <c r="W116" s="57"/>
      <c r="X116" s="57"/>
      <c r="Y116" s="57">
        <v>10000000</v>
      </c>
      <c r="Z116" s="57"/>
      <c r="AA116" s="57"/>
      <c r="AB116" s="57"/>
      <c r="AC116" s="57">
        <f t="shared" si="39"/>
        <v>10000000</v>
      </c>
      <c r="AD116" s="57"/>
      <c r="AE116" s="57"/>
      <c r="AF116" s="57">
        <v>10000000</v>
      </c>
      <c r="AG116" s="57"/>
      <c r="AH116" s="57"/>
      <c r="AI116" s="57"/>
      <c r="AJ116" s="183">
        <f t="shared" si="40"/>
        <v>10000000</v>
      </c>
      <c r="AK116" s="57"/>
      <c r="AL116" s="57"/>
      <c r="AM116" s="57">
        <v>10000000</v>
      </c>
      <c r="AN116" s="57"/>
      <c r="AO116" s="57"/>
      <c r="AP116" s="57"/>
    </row>
    <row r="117" spans="1:42" x14ac:dyDescent="0.2">
      <c r="A117" s="26">
        <f t="shared" si="21"/>
        <v>2211231</v>
      </c>
      <c r="B117" s="91">
        <v>1131</v>
      </c>
      <c r="C117" s="15">
        <v>22101</v>
      </c>
      <c r="D117" s="474"/>
      <c r="E117" s="469"/>
      <c r="F117" s="470"/>
      <c r="G117" s="52" t="s">
        <v>1991</v>
      </c>
      <c r="H117" s="57">
        <f t="shared" si="36"/>
        <v>15000000</v>
      </c>
      <c r="I117" s="57">
        <f t="shared" si="41"/>
        <v>15000000</v>
      </c>
      <c r="J117" s="57">
        <f t="shared" si="41"/>
        <v>0</v>
      </c>
      <c r="K117" s="57">
        <f t="shared" si="41"/>
        <v>0</v>
      </c>
      <c r="L117" s="57">
        <f t="shared" si="41"/>
        <v>0</v>
      </c>
      <c r="M117" s="57">
        <f t="shared" si="41"/>
        <v>0</v>
      </c>
      <c r="N117" s="57">
        <f t="shared" si="41"/>
        <v>0</v>
      </c>
      <c r="O117" s="57">
        <f t="shared" si="37"/>
        <v>0</v>
      </c>
      <c r="P117" s="57"/>
      <c r="Q117" s="57"/>
      <c r="R117" s="57"/>
      <c r="S117" s="57"/>
      <c r="T117" s="57"/>
      <c r="U117" s="57"/>
      <c r="V117" s="57">
        <f t="shared" si="38"/>
        <v>5000000</v>
      </c>
      <c r="W117" s="57">
        <v>5000000</v>
      </c>
      <c r="X117" s="57"/>
      <c r="Y117" s="57"/>
      <c r="Z117" s="57"/>
      <c r="AA117" s="57"/>
      <c r="AB117" s="57"/>
      <c r="AC117" s="57">
        <f t="shared" si="39"/>
        <v>5000000</v>
      </c>
      <c r="AD117" s="57">
        <v>5000000</v>
      </c>
      <c r="AE117" s="57"/>
      <c r="AF117" s="57"/>
      <c r="AG117" s="57"/>
      <c r="AH117" s="57"/>
      <c r="AI117" s="57"/>
      <c r="AJ117" s="183">
        <f t="shared" si="40"/>
        <v>5000000</v>
      </c>
      <c r="AK117" s="57">
        <v>5000000</v>
      </c>
      <c r="AL117" s="57"/>
      <c r="AM117" s="57"/>
      <c r="AN117" s="57"/>
      <c r="AO117" s="57"/>
      <c r="AP117" s="57"/>
    </row>
    <row r="118" spans="1:42" x14ac:dyDescent="0.2">
      <c r="A118" s="26">
        <f t="shared" si="21"/>
        <v>2211234</v>
      </c>
      <c r="B118" s="91">
        <v>1134</v>
      </c>
      <c r="C118" s="15">
        <v>22101</v>
      </c>
      <c r="D118" s="474"/>
      <c r="E118" s="469"/>
      <c r="F118" s="470"/>
      <c r="G118" s="52" t="s">
        <v>2863</v>
      </c>
      <c r="H118" s="57">
        <f t="shared" si="36"/>
        <v>623000000</v>
      </c>
      <c r="I118" s="57">
        <f t="shared" si="41"/>
        <v>623000000</v>
      </c>
      <c r="J118" s="50">
        <f t="shared" si="41"/>
        <v>0</v>
      </c>
      <c r="K118" s="50">
        <f t="shared" si="41"/>
        <v>0</v>
      </c>
      <c r="L118" s="50">
        <f t="shared" si="41"/>
        <v>0</v>
      </c>
      <c r="M118" s="50">
        <f t="shared" si="41"/>
        <v>0</v>
      </c>
      <c r="N118" s="50">
        <f t="shared" si="41"/>
        <v>0</v>
      </c>
      <c r="O118" s="50">
        <f t="shared" si="37"/>
        <v>135000000</v>
      </c>
      <c r="P118" s="57">
        <v>135000000</v>
      </c>
      <c r="Q118" s="50"/>
      <c r="R118" s="50"/>
      <c r="S118" s="50"/>
      <c r="T118" s="50"/>
      <c r="U118" s="50"/>
      <c r="V118" s="50">
        <f t="shared" si="38"/>
        <v>175000000</v>
      </c>
      <c r="W118" s="50">
        <v>175000000</v>
      </c>
      <c r="X118" s="50"/>
      <c r="Y118" s="50"/>
      <c r="Z118" s="50"/>
      <c r="AA118" s="50"/>
      <c r="AB118" s="50"/>
      <c r="AC118" s="50">
        <f t="shared" si="39"/>
        <v>162000000</v>
      </c>
      <c r="AD118" s="50">
        <v>162000000</v>
      </c>
      <c r="AE118" s="50"/>
      <c r="AF118" s="50"/>
      <c r="AG118" s="50"/>
      <c r="AH118" s="50"/>
      <c r="AI118" s="50"/>
      <c r="AJ118" s="183">
        <f t="shared" si="40"/>
        <v>151000000</v>
      </c>
      <c r="AK118" s="57">
        <v>151000000</v>
      </c>
      <c r="AL118" s="50"/>
      <c r="AM118" s="50"/>
      <c r="AN118" s="50"/>
      <c r="AO118" s="50"/>
      <c r="AP118" s="50"/>
    </row>
    <row r="119" spans="1:42" x14ac:dyDescent="0.2">
      <c r="A119" s="26">
        <f t="shared" si="21"/>
        <v>2211271</v>
      </c>
      <c r="B119" s="91">
        <v>1171</v>
      </c>
      <c r="C119" s="15">
        <v>22101</v>
      </c>
      <c r="D119" s="474"/>
      <c r="E119" s="469"/>
      <c r="F119" s="470"/>
      <c r="G119" s="52" t="s">
        <v>2852</v>
      </c>
      <c r="H119" s="57">
        <f t="shared" si="36"/>
        <v>1075040311</v>
      </c>
      <c r="I119" s="57">
        <f t="shared" si="41"/>
        <v>0</v>
      </c>
      <c r="J119" s="57">
        <f t="shared" si="41"/>
        <v>0</v>
      </c>
      <c r="K119" s="57">
        <f t="shared" si="41"/>
        <v>0</v>
      </c>
      <c r="L119" s="57">
        <f t="shared" si="41"/>
        <v>0</v>
      </c>
      <c r="M119" s="57">
        <f t="shared" si="41"/>
        <v>0</v>
      </c>
      <c r="N119" s="57">
        <f t="shared" si="41"/>
        <v>1075040311</v>
      </c>
      <c r="O119" s="50">
        <f t="shared" si="37"/>
        <v>256963709</v>
      </c>
      <c r="P119" s="57"/>
      <c r="Q119" s="57"/>
      <c r="R119" s="57"/>
      <c r="S119" s="57"/>
      <c r="T119" s="57"/>
      <c r="U119" s="57">
        <v>256963709</v>
      </c>
      <c r="V119" s="50">
        <f t="shared" si="38"/>
        <v>264672620</v>
      </c>
      <c r="W119" s="57"/>
      <c r="X119" s="57"/>
      <c r="Y119" s="57"/>
      <c r="Z119" s="57"/>
      <c r="AA119" s="57"/>
      <c r="AB119" s="57">
        <v>264672620</v>
      </c>
      <c r="AC119" s="51">
        <f t="shared" si="39"/>
        <v>272612799</v>
      </c>
      <c r="AD119" s="57"/>
      <c r="AE119" s="57"/>
      <c r="AF119" s="57"/>
      <c r="AG119" s="57"/>
      <c r="AH119" s="57"/>
      <c r="AI119" s="57">
        <v>272612799</v>
      </c>
      <c r="AJ119" s="183">
        <f t="shared" si="40"/>
        <v>280791183</v>
      </c>
      <c r="AK119" s="57"/>
      <c r="AL119" s="57"/>
      <c r="AM119" s="57"/>
      <c r="AN119" s="57"/>
      <c r="AO119" s="57"/>
      <c r="AP119" s="57">
        <v>280791183</v>
      </c>
    </row>
    <row r="120" spans="1:42" x14ac:dyDescent="0.2">
      <c r="A120" s="26">
        <f t="shared" si="21"/>
        <v>2211332</v>
      </c>
      <c r="B120" s="91">
        <v>1132</v>
      </c>
      <c r="C120" s="15">
        <v>22102</v>
      </c>
      <c r="D120" s="479" t="s">
        <v>2864</v>
      </c>
      <c r="E120" s="469">
        <v>50</v>
      </c>
      <c r="F120" s="470">
        <f>SUM(H120:H123)</f>
        <v>643000000</v>
      </c>
      <c r="G120" s="174" t="s">
        <v>1989</v>
      </c>
      <c r="H120" s="58">
        <f t="shared" si="36"/>
        <v>174000000</v>
      </c>
      <c r="I120" s="58">
        <f t="shared" si="41"/>
        <v>174000000</v>
      </c>
      <c r="J120" s="58">
        <f t="shared" si="41"/>
        <v>0</v>
      </c>
      <c r="K120" s="58">
        <f t="shared" si="41"/>
        <v>0</v>
      </c>
      <c r="L120" s="58">
        <f t="shared" si="41"/>
        <v>0</v>
      </c>
      <c r="M120" s="58">
        <f t="shared" si="41"/>
        <v>0</v>
      </c>
      <c r="N120" s="58">
        <f t="shared" si="41"/>
        <v>0</v>
      </c>
      <c r="O120" s="58">
        <f t="shared" si="37"/>
        <v>24000000</v>
      </c>
      <c r="P120" s="58">
        <v>24000000</v>
      </c>
      <c r="Q120" s="58"/>
      <c r="R120" s="58"/>
      <c r="S120" s="58"/>
      <c r="T120" s="58"/>
      <c r="U120" s="58"/>
      <c r="V120" s="58">
        <f t="shared" si="38"/>
        <v>50000000</v>
      </c>
      <c r="W120" s="58">
        <v>50000000</v>
      </c>
      <c r="X120" s="58"/>
      <c r="Y120" s="58"/>
      <c r="Z120" s="58"/>
      <c r="AA120" s="58"/>
      <c r="AB120" s="58"/>
      <c r="AC120" s="58">
        <f t="shared" si="39"/>
        <v>50000000</v>
      </c>
      <c r="AD120" s="57">
        <v>50000000</v>
      </c>
      <c r="AE120" s="58"/>
      <c r="AF120" s="58"/>
      <c r="AG120" s="58"/>
      <c r="AH120" s="58"/>
      <c r="AI120" s="58"/>
      <c r="AJ120" s="58">
        <f t="shared" si="40"/>
        <v>50000000</v>
      </c>
      <c r="AK120" s="57">
        <v>50000000</v>
      </c>
      <c r="AL120" s="58"/>
      <c r="AM120" s="58"/>
      <c r="AN120" s="58"/>
      <c r="AO120" s="58"/>
      <c r="AP120" s="58"/>
    </row>
    <row r="121" spans="1:42" x14ac:dyDescent="0.2">
      <c r="A121" s="26">
        <f t="shared" si="21"/>
        <v>2211306</v>
      </c>
      <c r="B121" s="91">
        <v>1106</v>
      </c>
      <c r="C121" s="15">
        <v>22102</v>
      </c>
      <c r="D121" s="474"/>
      <c r="E121" s="469"/>
      <c r="F121" s="470"/>
      <c r="G121" s="49" t="s">
        <v>1993</v>
      </c>
      <c r="H121" s="58">
        <f t="shared" si="36"/>
        <v>165000000</v>
      </c>
      <c r="I121" s="58">
        <f t="shared" si="41"/>
        <v>0</v>
      </c>
      <c r="J121" s="58">
        <f t="shared" si="41"/>
        <v>0</v>
      </c>
      <c r="K121" s="58">
        <f t="shared" si="41"/>
        <v>165000000</v>
      </c>
      <c r="L121" s="58">
        <f t="shared" si="41"/>
        <v>0</v>
      </c>
      <c r="M121" s="58">
        <f t="shared" si="41"/>
        <v>0</v>
      </c>
      <c r="N121" s="58">
        <f t="shared" si="41"/>
        <v>0</v>
      </c>
      <c r="O121" s="58">
        <f t="shared" si="37"/>
        <v>67000000</v>
      </c>
      <c r="P121" s="58"/>
      <c r="Q121" s="58"/>
      <c r="R121" s="58">
        <v>67000000</v>
      </c>
      <c r="S121" s="58"/>
      <c r="T121" s="58"/>
      <c r="U121" s="58"/>
      <c r="V121" s="58">
        <f t="shared" si="38"/>
        <v>7000000</v>
      </c>
      <c r="W121" s="58"/>
      <c r="X121" s="58"/>
      <c r="Y121" s="58">
        <v>7000000</v>
      </c>
      <c r="Z121" s="58"/>
      <c r="AA121" s="58"/>
      <c r="AB121" s="58"/>
      <c r="AC121" s="58">
        <f t="shared" si="39"/>
        <v>7000000</v>
      </c>
      <c r="AD121" s="57"/>
      <c r="AE121" s="58"/>
      <c r="AF121" s="58">
        <v>7000000</v>
      </c>
      <c r="AG121" s="58"/>
      <c r="AH121" s="58"/>
      <c r="AI121" s="58"/>
      <c r="AJ121" s="58">
        <f t="shared" si="40"/>
        <v>84000000</v>
      </c>
      <c r="AK121" s="57"/>
      <c r="AL121" s="58"/>
      <c r="AM121" s="58">
        <v>84000000</v>
      </c>
      <c r="AN121" s="58"/>
      <c r="AO121" s="58"/>
      <c r="AP121" s="58"/>
    </row>
    <row r="122" spans="1:42" x14ac:dyDescent="0.2">
      <c r="A122" s="26">
        <f t="shared" si="21"/>
        <v>2211331</v>
      </c>
      <c r="B122" s="91">
        <v>1131</v>
      </c>
      <c r="C122" s="15">
        <v>22102</v>
      </c>
      <c r="D122" s="474"/>
      <c r="E122" s="469"/>
      <c r="F122" s="470"/>
      <c r="G122" s="49" t="s">
        <v>1991</v>
      </c>
      <c r="H122" s="58">
        <f t="shared" si="36"/>
        <v>4000000</v>
      </c>
      <c r="I122" s="58">
        <f t="shared" si="41"/>
        <v>4000000</v>
      </c>
      <c r="J122" s="58">
        <f t="shared" si="41"/>
        <v>0</v>
      </c>
      <c r="K122" s="58">
        <f t="shared" si="41"/>
        <v>0</v>
      </c>
      <c r="L122" s="58">
        <f t="shared" si="41"/>
        <v>0</v>
      </c>
      <c r="M122" s="58">
        <f t="shared" si="41"/>
        <v>0</v>
      </c>
      <c r="N122" s="58">
        <f t="shared" si="41"/>
        <v>0</v>
      </c>
      <c r="O122" s="58">
        <f t="shared" si="37"/>
        <v>0</v>
      </c>
      <c r="P122" s="56"/>
      <c r="Q122" s="56"/>
      <c r="R122" s="56"/>
      <c r="S122" s="56"/>
      <c r="T122" s="56"/>
      <c r="U122" s="56"/>
      <c r="V122" s="58">
        <f t="shared" si="38"/>
        <v>2000000</v>
      </c>
      <c r="W122" s="58">
        <v>2000000</v>
      </c>
      <c r="X122" s="56"/>
      <c r="Y122" s="56"/>
      <c r="Z122" s="56"/>
      <c r="AA122" s="56"/>
      <c r="AB122" s="56"/>
      <c r="AC122" s="58">
        <f t="shared" si="39"/>
        <v>1000000</v>
      </c>
      <c r="AD122" s="57">
        <v>1000000</v>
      </c>
      <c r="AE122" s="56"/>
      <c r="AF122" s="56"/>
      <c r="AG122" s="56"/>
      <c r="AH122" s="56"/>
      <c r="AI122" s="56"/>
      <c r="AJ122" s="58">
        <f t="shared" si="40"/>
        <v>1000000</v>
      </c>
      <c r="AK122" s="57">
        <v>1000000</v>
      </c>
      <c r="AL122" s="56"/>
      <c r="AM122" s="56"/>
      <c r="AN122" s="56"/>
      <c r="AO122" s="56"/>
      <c r="AP122" s="56"/>
    </row>
    <row r="123" spans="1:42" x14ac:dyDescent="0.2">
      <c r="A123" s="26">
        <f t="shared" si="21"/>
        <v>2211334</v>
      </c>
      <c r="B123" s="91">
        <v>1134</v>
      </c>
      <c r="C123" s="15">
        <v>22102</v>
      </c>
      <c r="D123" s="474"/>
      <c r="E123" s="469"/>
      <c r="F123" s="470"/>
      <c r="G123" s="49" t="s">
        <v>2863</v>
      </c>
      <c r="H123" s="58">
        <f t="shared" si="36"/>
        <v>300000000</v>
      </c>
      <c r="I123" s="58">
        <f t="shared" si="41"/>
        <v>300000000</v>
      </c>
      <c r="J123" s="58">
        <f t="shared" si="41"/>
        <v>0</v>
      </c>
      <c r="K123" s="58">
        <f t="shared" si="41"/>
        <v>0</v>
      </c>
      <c r="L123" s="58">
        <f t="shared" si="41"/>
        <v>0</v>
      </c>
      <c r="M123" s="58">
        <f t="shared" si="41"/>
        <v>0</v>
      </c>
      <c r="N123" s="58">
        <f t="shared" si="41"/>
        <v>0</v>
      </c>
      <c r="O123" s="58">
        <f t="shared" si="37"/>
        <v>45000000</v>
      </c>
      <c r="P123" s="58">
        <v>45000000</v>
      </c>
      <c r="Q123" s="56"/>
      <c r="R123" s="56"/>
      <c r="S123" s="56"/>
      <c r="T123" s="56"/>
      <c r="U123" s="56"/>
      <c r="V123" s="58">
        <f t="shared" si="38"/>
        <v>80000000</v>
      </c>
      <c r="W123" s="58">
        <v>80000000</v>
      </c>
      <c r="X123" s="56"/>
      <c r="Y123" s="56"/>
      <c r="Z123" s="56"/>
      <c r="AA123" s="56"/>
      <c r="AB123" s="56"/>
      <c r="AC123" s="58">
        <f t="shared" si="39"/>
        <v>84000000</v>
      </c>
      <c r="AD123" s="57">
        <v>84000000</v>
      </c>
      <c r="AE123" s="56"/>
      <c r="AF123" s="56"/>
      <c r="AG123" s="56"/>
      <c r="AH123" s="56"/>
      <c r="AI123" s="56"/>
      <c r="AJ123" s="58">
        <f t="shared" si="40"/>
        <v>91000000</v>
      </c>
      <c r="AK123" s="57">
        <v>91000000</v>
      </c>
      <c r="AL123" s="56"/>
      <c r="AM123" s="56"/>
      <c r="AN123" s="56"/>
      <c r="AO123" s="56"/>
      <c r="AP123" s="56"/>
    </row>
    <row r="124" spans="1:42" x14ac:dyDescent="0.2">
      <c r="A124" s="26">
        <f t="shared" si="21"/>
        <v>2221217</v>
      </c>
      <c r="B124" s="91">
        <v>1117</v>
      </c>
      <c r="C124" s="15">
        <v>22201</v>
      </c>
      <c r="D124" s="479" t="s">
        <v>2865</v>
      </c>
      <c r="E124" s="469">
        <v>33.33</v>
      </c>
      <c r="F124" s="470">
        <f>SUM(H124:H125)</f>
        <v>115000000</v>
      </c>
      <c r="G124" s="49" t="s">
        <v>1992</v>
      </c>
      <c r="H124" s="50">
        <f t="shared" si="36"/>
        <v>85000000</v>
      </c>
      <c r="I124" s="50">
        <f t="shared" si="41"/>
        <v>85000000</v>
      </c>
      <c r="J124" s="50">
        <f t="shared" si="41"/>
        <v>0</v>
      </c>
      <c r="K124" s="50">
        <f t="shared" si="41"/>
        <v>0</v>
      </c>
      <c r="L124" s="50">
        <f t="shared" si="41"/>
        <v>0</v>
      </c>
      <c r="M124" s="50">
        <f t="shared" si="41"/>
        <v>0</v>
      </c>
      <c r="N124" s="50">
        <f t="shared" si="41"/>
        <v>0</v>
      </c>
      <c r="O124" s="50">
        <f t="shared" si="37"/>
        <v>0</v>
      </c>
      <c r="P124" s="50"/>
      <c r="Q124" s="50"/>
      <c r="R124" s="50"/>
      <c r="S124" s="50"/>
      <c r="T124" s="50"/>
      <c r="U124" s="50"/>
      <c r="V124" s="50">
        <f t="shared" si="38"/>
        <v>33700000</v>
      </c>
      <c r="W124" s="50">
        <v>33700000</v>
      </c>
      <c r="X124" s="50"/>
      <c r="Y124" s="50"/>
      <c r="Z124" s="50"/>
      <c r="AA124" s="50"/>
      <c r="AB124" s="50"/>
      <c r="AC124" s="50">
        <f t="shared" si="39"/>
        <v>24150000</v>
      </c>
      <c r="AD124" s="50">
        <v>24150000</v>
      </c>
      <c r="AE124" s="50"/>
      <c r="AF124" s="50"/>
      <c r="AG124" s="50"/>
      <c r="AH124" s="50"/>
      <c r="AI124" s="50"/>
      <c r="AJ124" s="50">
        <f t="shared" si="40"/>
        <v>27150000</v>
      </c>
      <c r="AK124" s="50">
        <v>27150000</v>
      </c>
      <c r="AL124" s="50"/>
      <c r="AM124" s="50"/>
      <c r="AN124" s="50"/>
      <c r="AO124" s="50"/>
      <c r="AP124" s="50"/>
    </row>
    <row r="125" spans="1:42" x14ac:dyDescent="0.2">
      <c r="A125" s="26">
        <f t="shared" si="21"/>
        <v>2221206</v>
      </c>
      <c r="B125" s="91">
        <v>1106</v>
      </c>
      <c r="C125" s="15">
        <v>22201</v>
      </c>
      <c r="D125" s="474"/>
      <c r="E125" s="469"/>
      <c r="F125" s="470"/>
      <c r="G125" s="52" t="s">
        <v>1993</v>
      </c>
      <c r="H125" s="183">
        <f t="shared" si="36"/>
        <v>30000000</v>
      </c>
      <c r="I125" s="183">
        <f t="shared" si="41"/>
        <v>0</v>
      </c>
      <c r="J125" s="183">
        <f t="shared" si="41"/>
        <v>0</v>
      </c>
      <c r="K125" s="183">
        <f t="shared" si="41"/>
        <v>30000000</v>
      </c>
      <c r="L125" s="183"/>
      <c r="M125" s="183">
        <f t="shared" si="41"/>
        <v>0</v>
      </c>
      <c r="N125" s="183">
        <f t="shared" si="41"/>
        <v>0</v>
      </c>
      <c r="O125" s="183">
        <f t="shared" si="37"/>
        <v>0</v>
      </c>
      <c r="P125" s="183"/>
      <c r="Q125" s="183"/>
      <c r="R125" s="183">
        <v>0</v>
      </c>
      <c r="S125" s="183"/>
      <c r="T125" s="183"/>
      <c r="U125" s="183"/>
      <c r="V125" s="183">
        <f t="shared" si="38"/>
        <v>10000000</v>
      </c>
      <c r="W125" s="183"/>
      <c r="X125" s="183"/>
      <c r="Y125" s="183">
        <v>10000000</v>
      </c>
      <c r="Z125" s="183"/>
      <c r="AA125" s="183"/>
      <c r="AB125" s="183"/>
      <c r="AC125" s="183">
        <f t="shared" si="39"/>
        <v>10000000</v>
      </c>
      <c r="AD125" s="183"/>
      <c r="AE125" s="183"/>
      <c r="AF125" s="183">
        <v>10000000</v>
      </c>
      <c r="AG125" s="183"/>
      <c r="AH125" s="183"/>
      <c r="AI125" s="183"/>
      <c r="AJ125" s="183">
        <f t="shared" si="40"/>
        <v>10000000</v>
      </c>
      <c r="AK125" s="183"/>
      <c r="AL125" s="183"/>
      <c r="AM125" s="183">
        <v>10000000</v>
      </c>
      <c r="AN125" s="183"/>
      <c r="AO125" s="183"/>
      <c r="AP125" s="183"/>
    </row>
    <row r="126" spans="1:42" ht="27" x14ac:dyDescent="0.2">
      <c r="A126" s="26">
        <f t="shared" si="21"/>
        <v>2221334</v>
      </c>
      <c r="B126" s="91">
        <v>1134</v>
      </c>
      <c r="C126" s="15">
        <v>22202</v>
      </c>
      <c r="D126" s="77" t="s">
        <v>2866</v>
      </c>
      <c r="E126" s="76">
        <v>33.33</v>
      </c>
      <c r="F126" s="184">
        <f>SUM(H126)</f>
        <v>40000000</v>
      </c>
      <c r="G126" s="49" t="s">
        <v>2863</v>
      </c>
      <c r="H126" s="57">
        <f t="shared" si="36"/>
        <v>40000000</v>
      </c>
      <c r="I126" s="57">
        <f t="shared" si="41"/>
        <v>40000000</v>
      </c>
      <c r="J126" s="57">
        <f t="shared" si="41"/>
        <v>0</v>
      </c>
      <c r="K126" s="57">
        <f t="shared" si="41"/>
        <v>0</v>
      </c>
      <c r="L126" s="57">
        <f t="shared" si="41"/>
        <v>0</v>
      </c>
      <c r="M126" s="57">
        <f t="shared" si="41"/>
        <v>0</v>
      </c>
      <c r="N126" s="57">
        <f t="shared" si="41"/>
        <v>0</v>
      </c>
      <c r="O126" s="183">
        <f t="shared" si="37"/>
        <v>15000000</v>
      </c>
      <c r="P126" s="59">
        <v>15000000</v>
      </c>
      <c r="Q126" s="183"/>
      <c r="R126" s="183"/>
      <c r="S126" s="183"/>
      <c r="T126" s="183"/>
      <c r="U126" s="183"/>
      <c r="V126" s="183">
        <f t="shared" si="38"/>
        <v>5000000</v>
      </c>
      <c r="W126" s="183">
        <v>5000000</v>
      </c>
      <c r="X126" s="183"/>
      <c r="Y126" s="183"/>
      <c r="Z126" s="183"/>
      <c r="AA126" s="183"/>
      <c r="AB126" s="183"/>
      <c r="AC126" s="183">
        <f t="shared" si="39"/>
        <v>15000000</v>
      </c>
      <c r="AD126" s="183">
        <v>15000000</v>
      </c>
      <c r="AE126" s="183"/>
      <c r="AF126" s="183"/>
      <c r="AG126" s="183"/>
      <c r="AH126" s="183"/>
      <c r="AI126" s="183"/>
      <c r="AJ126" s="59">
        <f t="shared" si="40"/>
        <v>5000000</v>
      </c>
      <c r="AK126" s="59">
        <v>5000000</v>
      </c>
      <c r="AL126" s="183"/>
      <c r="AM126" s="183"/>
      <c r="AN126" s="183"/>
      <c r="AO126" s="183"/>
      <c r="AP126" s="183"/>
    </row>
    <row r="127" spans="1:42" x14ac:dyDescent="0.2">
      <c r="A127" s="26">
        <f t="shared" si="21"/>
        <v>2221414</v>
      </c>
      <c r="B127" s="91">
        <v>1114</v>
      </c>
      <c r="C127" s="15">
        <v>22203</v>
      </c>
      <c r="D127" s="479" t="s">
        <v>774</v>
      </c>
      <c r="E127" s="469">
        <v>33.340000000000003</v>
      </c>
      <c r="F127" s="470">
        <f>SUM(H127:H128)</f>
        <v>4173503463</v>
      </c>
      <c r="G127" s="52" t="s">
        <v>2850</v>
      </c>
      <c r="H127" s="57">
        <f t="shared" si="36"/>
        <v>4158503463</v>
      </c>
      <c r="I127" s="57">
        <f>P127+W127+AD127</f>
        <v>0</v>
      </c>
      <c r="J127" s="57">
        <f t="shared" si="41"/>
        <v>0</v>
      </c>
      <c r="K127" s="57">
        <f t="shared" si="41"/>
        <v>0</v>
      </c>
      <c r="L127" s="57">
        <f t="shared" si="41"/>
        <v>0</v>
      </c>
      <c r="M127" s="57">
        <f t="shared" si="41"/>
        <v>4158503463</v>
      </c>
      <c r="N127" s="57">
        <f t="shared" si="41"/>
        <v>0</v>
      </c>
      <c r="O127" s="57">
        <f t="shared" si="37"/>
        <v>990189930</v>
      </c>
      <c r="P127" s="57"/>
      <c r="Q127" s="57"/>
      <c r="R127" s="57"/>
      <c r="S127" s="57"/>
      <c r="T127" s="57">
        <v>990189930</v>
      </c>
      <c r="U127" s="57"/>
      <c r="V127" s="57">
        <f t="shared" si="38"/>
        <v>1025045628</v>
      </c>
      <c r="W127" s="57"/>
      <c r="X127" s="57"/>
      <c r="Y127" s="57"/>
      <c r="Z127" s="57"/>
      <c r="AA127" s="57">
        <v>1025045628</v>
      </c>
      <c r="AB127" s="57"/>
      <c r="AC127" s="57">
        <f t="shared" si="39"/>
        <v>1055796997</v>
      </c>
      <c r="AD127" s="57"/>
      <c r="AE127" s="57"/>
      <c r="AF127" s="57"/>
      <c r="AG127" s="57"/>
      <c r="AH127" s="57">
        <v>1055796997</v>
      </c>
      <c r="AI127" s="57"/>
      <c r="AJ127" s="57">
        <f t="shared" si="40"/>
        <v>1087470908</v>
      </c>
      <c r="AK127" s="57"/>
      <c r="AL127" s="57"/>
      <c r="AM127" s="57"/>
      <c r="AN127" s="57"/>
      <c r="AO127" s="57">
        <v>1087470908</v>
      </c>
      <c r="AP127" s="57"/>
    </row>
    <row r="128" spans="1:42" x14ac:dyDescent="0.2">
      <c r="A128" s="26">
        <f t="shared" si="21"/>
        <v>2221461</v>
      </c>
      <c r="B128" s="91">
        <v>1161</v>
      </c>
      <c r="C128" s="15">
        <v>22203</v>
      </c>
      <c r="D128" s="474"/>
      <c r="E128" s="469"/>
      <c r="F128" s="470"/>
      <c r="G128" s="52" t="s">
        <v>2861</v>
      </c>
      <c r="H128" s="57">
        <f t="shared" si="36"/>
        <v>15000000</v>
      </c>
      <c r="I128" s="57">
        <f t="shared" si="41"/>
        <v>15000000</v>
      </c>
      <c r="J128" s="57">
        <f t="shared" si="41"/>
        <v>0</v>
      </c>
      <c r="K128" s="57">
        <f t="shared" si="41"/>
        <v>0</v>
      </c>
      <c r="L128" s="57">
        <f t="shared" si="41"/>
        <v>0</v>
      </c>
      <c r="M128" s="57">
        <f t="shared" si="41"/>
        <v>0</v>
      </c>
      <c r="N128" s="57">
        <f t="shared" si="41"/>
        <v>0</v>
      </c>
      <c r="O128" s="50">
        <f t="shared" si="37"/>
        <v>1250000</v>
      </c>
      <c r="P128" s="57">
        <v>1250000</v>
      </c>
      <c r="Q128" s="57"/>
      <c r="R128" s="57"/>
      <c r="S128" s="57"/>
      <c r="T128" s="57"/>
      <c r="U128" s="57"/>
      <c r="V128" s="50">
        <f t="shared" si="38"/>
        <v>1250000</v>
      </c>
      <c r="W128" s="57">
        <v>1250000</v>
      </c>
      <c r="X128" s="57"/>
      <c r="Y128" s="57"/>
      <c r="Z128" s="57"/>
      <c r="AA128" s="57"/>
      <c r="AB128" s="57"/>
      <c r="AC128" s="51">
        <f t="shared" si="39"/>
        <v>6250000</v>
      </c>
      <c r="AD128" s="57">
        <v>6250000</v>
      </c>
      <c r="AE128" s="57"/>
      <c r="AF128" s="57"/>
      <c r="AG128" s="57"/>
      <c r="AH128" s="57"/>
      <c r="AI128" s="57"/>
      <c r="AJ128" s="57">
        <f t="shared" si="40"/>
        <v>6250000</v>
      </c>
      <c r="AK128" s="57">
        <v>6250000</v>
      </c>
      <c r="AL128" s="57"/>
      <c r="AM128" s="57"/>
      <c r="AN128" s="57"/>
      <c r="AO128" s="57"/>
      <c r="AP128" s="57"/>
    </row>
    <row r="129" spans="1:42" x14ac:dyDescent="0.2">
      <c r="A129" s="26">
        <f t="shared" si="21"/>
        <v>2231208</v>
      </c>
      <c r="B129" s="91">
        <v>1108</v>
      </c>
      <c r="C129" s="15">
        <v>22301</v>
      </c>
      <c r="D129" s="479" t="s">
        <v>776</v>
      </c>
      <c r="E129" s="469">
        <v>50</v>
      </c>
      <c r="F129" s="470">
        <f>SUM(H129:H130)</f>
        <v>25896288</v>
      </c>
      <c r="G129" s="174" t="s">
        <v>1997</v>
      </c>
      <c r="H129" s="57">
        <f t="shared" si="36"/>
        <v>15000000</v>
      </c>
      <c r="I129" s="57">
        <f t="shared" si="41"/>
        <v>15000000</v>
      </c>
      <c r="J129" s="50">
        <f t="shared" si="41"/>
        <v>0</v>
      </c>
      <c r="K129" s="50">
        <f t="shared" si="41"/>
        <v>0</v>
      </c>
      <c r="L129" s="50">
        <f t="shared" si="41"/>
        <v>0</v>
      </c>
      <c r="M129" s="50">
        <f t="shared" si="41"/>
        <v>0</v>
      </c>
      <c r="N129" s="50">
        <f>U129+AB129+AI129+AP129</f>
        <v>0</v>
      </c>
      <c r="O129" s="50">
        <f t="shared" si="37"/>
        <v>0</v>
      </c>
      <c r="P129" s="50">
        <v>0</v>
      </c>
      <c r="Q129" s="50"/>
      <c r="R129" s="50"/>
      <c r="S129" s="50"/>
      <c r="T129" s="50"/>
      <c r="U129" s="50"/>
      <c r="V129" s="57">
        <f t="shared" si="38"/>
        <v>5000000</v>
      </c>
      <c r="W129" s="57">
        <v>5000000</v>
      </c>
      <c r="X129" s="50"/>
      <c r="Y129" s="50"/>
      <c r="Z129" s="50"/>
      <c r="AA129" s="50"/>
      <c r="AB129" s="50"/>
      <c r="AC129" s="57">
        <f t="shared" si="39"/>
        <v>5000000</v>
      </c>
      <c r="AD129" s="57">
        <v>5000000</v>
      </c>
      <c r="AE129" s="50"/>
      <c r="AF129" s="50"/>
      <c r="AG129" s="50"/>
      <c r="AH129" s="50"/>
      <c r="AI129" s="50"/>
      <c r="AJ129" s="57">
        <f t="shared" si="40"/>
        <v>5000000</v>
      </c>
      <c r="AK129" s="57">
        <v>5000000</v>
      </c>
      <c r="AL129" s="50"/>
      <c r="AM129" s="50"/>
      <c r="AN129" s="50"/>
      <c r="AO129" s="50"/>
      <c r="AP129" s="50"/>
    </row>
    <row r="130" spans="1:42" x14ac:dyDescent="0.2">
      <c r="A130" s="26">
        <f t="shared" si="21"/>
        <v>2231217</v>
      </c>
      <c r="B130" s="91">
        <v>1117</v>
      </c>
      <c r="C130" s="15">
        <v>22301</v>
      </c>
      <c r="D130" s="474"/>
      <c r="E130" s="469"/>
      <c r="F130" s="470"/>
      <c r="G130" s="49" t="s">
        <v>1992</v>
      </c>
      <c r="H130" s="57">
        <f t="shared" si="36"/>
        <v>10896288</v>
      </c>
      <c r="I130" s="50">
        <f t="shared" si="41"/>
        <v>10896288</v>
      </c>
      <c r="J130" s="50">
        <f t="shared" si="41"/>
        <v>0</v>
      </c>
      <c r="K130" s="50">
        <f t="shared" si="41"/>
        <v>0</v>
      </c>
      <c r="L130" s="50">
        <f t="shared" si="41"/>
        <v>0</v>
      </c>
      <c r="M130" s="50">
        <f t="shared" si="41"/>
        <v>0</v>
      </c>
      <c r="N130" s="50">
        <f>U130+AB130+AI130+AP130</f>
        <v>0</v>
      </c>
      <c r="O130" s="50">
        <f t="shared" si="37"/>
        <v>0</v>
      </c>
      <c r="P130" s="50">
        <v>0</v>
      </c>
      <c r="Q130" s="50"/>
      <c r="R130" s="50"/>
      <c r="S130" s="50"/>
      <c r="T130" s="50"/>
      <c r="U130" s="50"/>
      <c r="V130" s="50">
        <f t="shared" si="38"/>
        <v>5000000</v>
      </c>
      <c r="W130" s="50">
        <v>5000000</v>
      </c>
      <c r="X130" s="50"/>
      <c r="Y130" s="50"/>
      <c r="Z130" s="50"/>
      <c r="AA130" s="50"/>
      <c r="AB130" s="50"/>
      <c r="AC130" s="50">
        <f t="shared" si="39"/>
        <v>3000000</v>
      </c>
      <c r="AD130" s="50">
        <v>3000000</v>
      </c>
      <c r="AE130" s="50"/>
      <c r="AF130" s="50"/>
      <c r="AG130" s="50"/>
      <c r="AH130" s="50"/>
      <c r="AI130" s="50"/>
      <c r="AJ130" s="50">
        <f t="shared" si="40"/>
        <v>2896288</v>
      </c>
      <c r="AK130" s="50">
        <v>2896288</v>
      </c>
      <c r="AL130" s="50"/>
      <c r="AM130" s="50"/>
      <c r="AN130" s="50"/>
      <c r="AO130" s="50"/>
      <c r="AP130" s="50"/>
    </row>
    <row r="131" spans="1:42" x14ac:dyDescent="0.2">
      <c r="A131" s="26">
        <f t="shared" si="21"/>
        <v>2231317</v>
      </c>
      <c r="B131" s="91">
        <v>1117</v>
      </c>
      <c r="C131" s="15">
        <v>22302</v>
      </c>
      <c r="D131" s="479" t="s">
        <v>2867</v>
      </c>
      <c r="E131" s="469">
        <v>50</v>
      </c>
      <c r="F131" s="470">
        <f>SUM(H131:H135)</f>
        <v>1289135638</v>
      </c>
      <c r="G131" s="52" t="s">
        <v>1992</v>
      </c>
      <c r="H131" s="50">
        <f t="shared" si="36"/>
        <v>80618432</v>
      </c>
      <c r="I131" s="50">
        <f t="shared" si="41"/>
        <v>80618432</v>
      </c>
      <c r="J131" s="50">
        <f t="shared" si="41"/>
        <v>0</v>
      </c>
      <c r="K131" s="50">
        <f t="shared" si="41"/>
        <v>0</v>
      </c>
      <c r="L131" s="50">
        <f t="shared" si="41"/>
        <v>0</v>
      </c>
      <c r="M131" s="50">
        <f t="shared" si="41"/>
        <v>0</v>
      </c>
      <c r="N131" s="50">
        <f t="shared" si="41"/>
        <v>0</v>
      </c>
      <c r="O131" s="50">
        <f t="shared" si="37"/>
        <v>20000000</v>
      </c>
      <c r="P131" s="50">
        <v>20000000</v>
      </c>
      <c r="Q131" s="50"/>
      <c r="R131" s="50"/>
      <c r="S131" s="50"/>
      <c r="T131" s="50"/>
      <c r="U131" s="50"/>
      <c r="V131" s="50">
        <f t="shared" si="38"/>
        <v>12500000</v>
      </c>
      <c r="W131" s="50">
        <v>12500000</v>
      </c>
      <c r="X131" s="50"/>
      <c r="Y131" s="50"/>
      <c r="Z131" s="50"/>
      <c r="AA131" s="50"/>
      <c r="AB131" s="50"/>
      <c r="AC131" s="50">
        <f t="shared" si="39"/>
        <v>37274000</v>
      </c>
      <c r="AD131" s="50">
        <v>37274000</v>
      </c>
      <c r="AE131" s="50"/>
      <c r="AF131" s="50"/>
      <c r="AG131" s="50"/>
      <c r="AH131" s="50"/>
      <c r="AI131" s="50"/>
      <c r="AJ131" s="50">
        <f t="shared" si="40"/>
        <v>10844432</v>
      </c>
      <c r="AK131" s="50">
        <v>10844432</v>
      </c>
      <c r="AL131" s="50"/>
      <c r="AM131" s="50"/>
      <c r="AN131" s="50"/>
      <c r="AO131" s="50"/>
      <c r="AP131" s="50"/>
    </row>
    <row r="132" spans="1:42" x14ac:dyDescent="0.2">
      <c r="A132" s="26">
        <f t="shared" si="21"/>
        <v>2231306</v>
      </c>
      <c r="B132" s="91">
        <v>1106</v>
      </c>
      <c r="C132" s="15">
        <v>22302</v>
      </c>
      <c r="D132" s="474"/>
      <c r="E132" s="469"/>
      <c r="F132" s="470"/>
      <c r="G132" s="52" t="s">
        <v>1993</v>
      </c>
      <c r="H132" s="50">
        <f t="shared" si="36"/>
        <v>31000000</v>
      </c>
      <c r="I132" s="50">
        <f t="shared" ref="I132:N139" si="42">P132+W132+AD132+AK132</f>
        <v>0</v>
      </c>
      <c r="J132" s="50">
        <f t="shared" si="42"/>
        <v>0</v>
      </c>
      <c r="K132" s="50">
        <f t="shared" si="42"/>
        <v>31000000</v>
      </c>
      <c r="L132" s="50">
        <f t="shared" si="42"/>
        <v>0</v>
      </c>
      <c r="M132" s="50">
        <f t="shared" si="42"/>
        <v>0</v>
      </c>
      <c r="N132" s="50">
        <f t="shared" si="42"/>
        <v>0</v>
      </c>
      <c r="O132" s="50">
        <f t="shared" si="37"/>
        <v>5000000</v>
      </c>
      <c r="P132" s="50"/>
      <c r="Q132" s="50"/>
      <c r="R132" s="50">
        <v>5000000</v>
      </c>
      <c r="S132" s="50"/>
      <c r="T132" s="50"/>
      <c r="U132" s="50"/>
      <c r="V132" s="50">
        <f t="shared" si="38"/>
        <v>7000000</v>
      </c>
      <c r="W132" s="50"/>
      <c r="X132" s="50"/>
      <c r="Y132" s="50">
        <v>7000000</v>
      </c>
      <c r="Z132" s="50"/>
      <c r="AA132" s="50"/>
      <c r="AB132" s="50"/>
      <c r="AC132" s="50">
        <f t="shared" si="39"/>
        <v>9000000</v>
      </c>
      <c r="AD132" s="50">
        <v>0</v>
      </c>
      <c r="AE132" s="50"/>
      <c r="AF132" s="50">
        <v>9000000</v>
      </c>
      <c r="AG132" s="50"/>
      <c r="AH132" s="50"/>
      <c r="AI132" s="50"/>
      <c r="AJ132" s="50">
        <f t="shared" si="40"/>
        <v>10000000</v>
      </c>
      <c r="AK132" s="50"/>
      <c r="AL132" s="50"/>
      <c r="AM132" s="50">
        <v>10000000</v>
      </c>
      <c r="AN132" s="50"/>
      <c r="AO132" s="50"/>
      <c r="AP132" s="50"/>
    </row>
    <row r="133" spans="1:42" x14ac:dyDescent="0.2">
      <c r="A133" s="26">
        <f t="shared" si="21"/>
        <v>2231330</v>
      </c>
      <c r="B133" s="91">
        <v>1130</v>
      </c>
      <c r="C133" s="15">
        <v>22302</v>
      </c>
      <c r="D133" s="474"/>
      <c r="E133" s="469"/>
      <c r="F133" s="470"/>
      <c r="G133" s="52" t="s">
        <v>1996</v>
      </c>
      <c r="H133" s="50">
        <f t="shared" si="36"/>
        <v>450000000</v>
      </c>
      <c r="I133" s="50">
        <f t="shared" si="42"/>
        <v>0</v>
      </c>
      <c r="J133" s="50">
        <f t="shared" si="42"/>
        <v>0</v>
      </c>
      <c r="K133" s="50">
        <f t="shared" si="42"/>
        <v>0</v>
      </c>
      <c r="L133" s="50">
        <f t="shared" si="42"/>
        <v>450000000</v>
      </c>
      <c r="M133" s="50">
        <f t="shared" si="42"/>
        <v>0</v>
      </c>
      <c r="N133" s="50">
        <f t="shared" si="42"/>
        <v>0</v>
      </c>
      <c r="O133" s="50">
        <f t="shared" si="37"/>
        <v>150000000</v>
      </c>
      <c r="P133" s="50"/>
      <c r="Q133" s="50"/>
      <c r="R133" s="50"/>
      <c r="S133" s="50">
        <v>150000000</v>
      </c>
      <c r="T133" s="50"/>
      <c r="U133" s="50"/>
      <c r="V133" s="50">
        <f t="shared" si="38"/>
        <v>100000000</v>
      </c>
      <c r="W133" s="50"/>
      <c r="X133" s="50"/>
      <c r="Y133" s="50"/>
      <c r="Z133" s="50">
        <v>100000000</v>
      </c>
      <c r="AA133" s="50"/>
      <c r="AB133" s="50"/>
      <c r="AC133" s="50">
        <f t="shared" si="39"/>
        <v>100000000</v>
      </c>
      <c r="AD133" s="50"/>
      <c r="AE133" s="50"/>
      <c r="AF133" s="50"/>
      <c r="AG133" s="50">
        <v>100000000</v>
      </c>
      <c r="AH133" s="50"/>
      <c r="AI133" s="50"/>
      <c r="AJ133" s="50">
        <f t="shared" si="40"/>
        <v>100000000</v>
      </c>
      <c r="AK133" s="50"/>
      <c r="AL133" s="50"/>
      <c r="AM133" s="50"/>
      <c r="AN133" s="50">
        <v>100000000</v>
      </c>
      <c r="AO133" s="50"/>
      <c r="AP133" s="50"/>
    </row>
    <row r="134" spans="1:42" x14ac:dyDescent="0.2">
      <c r="A134" s="26">
        <f t="shared" si="21"/>
        <v>2231308</v>
      </c>
      <c r="B134" s="91">
        <v>1108</v>
      </c>
      <c r="C134" s="15">
        <v>22302</v>
      </c>
      <c r="D134" s="474"/>
      <c r="E134" s="469"/>
      <c r="F134" s="470"/>
      <c r="G134" s="174" t="s">
        <v>1997</v>
      </c>
      <c r="H134" s="50">
        <f t="shared" si="36"/>
        <v>309904026</v>
      </c>
      <c r="I134" s="50">
        <f t="shared" si="42"/>
        <v>309904026</v>
      </c>
      <c r="J134" s="50">
        <f t="shared" si="42"/>
        <v>0</v>
      </c>
      <c r="K134" s="50">
        <f t="shared" si="42"/>
        <v>0</v>
      </c>
      <c r="L134" s="50">
        <f t="shared" si="42"/>
        <v>0</v>
      </c>
      <c r="M134" s="50">
        <f t="shared" si="42"/>
        <v>0</v>
      </c>
      <c r="N134" s="50">
        <f t="shared" si="42"/>
        <v>0</v>
      </c>
      <c r="O134" s="50">
        <f t="shared" si="37"/>
        <v>70000000</v>
      </c>
      <c r="P134" s="57">
        <v>70000000</v>
      </c>
      <c r="Q134" s="50"/>
      <c r="R134" s="50"/>
      <c r="S134" s="50"/>
      <c r="T134" s="50"/>
      <c r="U134" s="50"/>
      <c r="V134" s="50">
        <f t="shared" si="38"/>
        <v>89904026</v>
      </c>
      <c r="W134" s="57">
        <v>89904026</v>
      </c>
      <c r="X134" s="50"/>
      <c r="Y134" s="50"/>
      <c r="Z134" s="50"/>
      <c r="AA134" s="50"/>
      <c r="AB134" s="50"/>
      <c r="AC134" s="50">
        <f t="shared" si="39"/>
        <v>75000000</v>
      </c>
      <c r="AD134" s="57">
        <v>75000000</v>
      </c>
      <c r="AE134" s="50"/>
      <c r="AF134" s="50"/>
      <c r="AG134" s="50"/>
      <c r="AH134" s="50"/>
      <c r="AI134" s="50"/>
      <c r="AJ134" s="57">
        <f t="shared" si="40"/>
        <v>75000000</v>
      </c>
      <c r="AK134" s="57">
        <v>75000000</v>
      </c>
      <c r="AL134" s="50"/>
      <c r="AM134" s="50"/>
      <c r="AN134" s="50"/>
      <c r="AO134" s="50"/>
      <c r="AP134" s="50"/>
    </row>
    <row r="135" spans="1:42" x14ac:dyDescent="0.2">
      <c r="A135" s="26">
        <f t="shared" si="21"/>
        <v>2231334</v>
      </c>
      <c r="B135" s="91">
        <v>1134</v>
      </c>
      <c r="C135" s="15">
        <v>22302</v>
      </c>
      <c r="D135" s="474"/>
      <c r="E135" s="469"/>
      <c r="F135" s="470"/>
      <c r="G135" s="52" t="s">
        <v>2863</v>
      </c>
      <c r="H135" s="50">
        <f t="shared" si="36"/>
        <v>417613180</v>
      </c>
      <c r="I135" s="50">
        <f t="shared" si="42"/>
        <v>417613180</v>
      </c>
      <c r="J135" s="50">
        <f t="shared" si="42"/>
        <v>0</v>
      </c>
      <c r="K135" s="50">
        <f t="shared" si="42"/>
        <v>0</v>
      </c>
      <c r="L135" s="50">
        <f t="shared" si="42"/>
        <v>0</v>
      </c>
      <c r="M135" s="50">
        <f t="shared" si="42"/>
        <v>0</v>
      </c>
      <c r="N135" s="50">
        <f t="shared" si="42"/>
        <v>0</v>
      </c>
      <c r="O135" s="50">
        <f t="shared" si="37"/>
        <v>65000000</v>
      </c>
      <c r="P135" s="57">
        <v>65000000</v>
      </c>
      <c r="Q135" s="50"/>
      <c r="R135" s="50"/>
      <c r="S135" s="50"/>
      <c r="T135" s="50"/>
      <c r="U135" s="50"/>
      <c r="V135" s="50">
        <f t="shared" si="38"/>
        <v>110200000</v>
      </c>
      <c r="W135" s="50">
        <v>110200000</v>
      </c>
      <c r="X135" s="50"/>
      <c r="Y135" s="50"/>
      <c r="Z135" s="50"/>
      <c r="AA135" s="50"/>
      <c r="AB135" s="50"/>
      <c r="AC135" s="50">
        <f t="shared" si="39"/>
        <v>117706000</v>
      </c>
      <c r="AD135" s="50">
        <v>117706000</v>
      </c>
      <c r="AE135" s="50"/>
      <c r="AF135" s="50"/>
      <c r="AG135" s="50"/>
      <c r="AH135" s="50"/>
      <c r="AI135" s="50"/>
      <c r="AJ135" s="57">
        <f t="shared" si="40"/>
        <v>124707180</v>
      </c>
      <c r="AK135" s="57">
        <v>124707180</v>
      </c>
      <c r="AL135" s="50"/>
      <c r="AM135" s="50"/>
      <c r="AN135" s="50"/>
      <c r="AO135" s="50"/>
      <c r="AP135" s="50"/>
    </row>
    <row r="136" spans="1:42" x14ac:dyDescent="0.2">
      <c r="A136" s="26">
        <f t="shared" si="21"/>
        <v>2241224</v>
      </c>
      <c r="B136" s="91">
        <v>1124</v>
      </c>
      <c r="C136" s="15">
        <v>22401</v>
      </c>
      <c r="D136" s="479" t="s">
        <v>778</v>
      </c>
      <c r="E136" s="469">
        <v>50</v>
      </c>
      <c r="F136" s="470">
        <f>SUM(H136:H140)</f>
        <v>4181309590</v>
      </c>
      <c r="G136" s="49" t="s">
        <v>2868</v>
      </c>
      <c r="H136" s="183">
        <f t="shared" si="36"/>
        <v>2237359349</v>
      </c>
      <c r="I136" s="183">
        <f t="shared" si="42"/>
        <v>2078356200</v>
      </c>
      <c r="J136" s="183">
        <f t="shared" si="42"/>
        <v>0</v>
      </c>
      <c r="K136" s="183">
        <f t="shared" si="42"/>
        <v>0</v>
      </c>
      <c r="L136" s="183">
        <f t="shared" si="42"/>
        <v>0</v>
      </c>
      <c r="M136" s="183">
        <f t="shared" si="42"/>
        <v>159003149</v>
      </c>
      <c r="N136" s="183">
        <f t="shared" si="42"/>
        <v>0</v>
      </c>
      <c r="O136" s="183">
        <f t="shared" si="37"/>
        <v>559003149</v>
      </c>
      <c r="P136" s="183">
        <v>400000000</v>
      </c>
      <c r="Q136" s="183"/>
      <c r="R136" s="183"/>
      <c r="S136" s="183"/>
      <c r="T136" s="183">
        <v>159003149</v>
      </c>
      <c r="U136" s="183"/>
      <c r="V136" s="183">
        <f t="shared" si="38"/>
        <v>518000000</v>
      </c>
      <c r="W136" s="183">
        <v>518000000</v>
      </c>
      <c r="X136" s="183"/>
      <c r="Y136" s="183"/>
      <c r="Z136" s="183"/>
      <c r="AA136" s="183"/>
      <c r="AB136" s="183"/>
      <c r="AC136" s="183">
        <f t="shared" si="39"/>
        <v>542540000</v>
      </c>
      <c r="AD136" s="183">
        <v>542540000</v>
      </c>
      <c r="AE136" s="183"/>
      <c r="AF136" s="183"/>
      <c r="AG136" s="183"/>
      <c r="AH136" s="183"/>
      <c r="AI136" s="183"/>
      <c r="AJ136" s="183">
        <f t="shared" si="40"/>
        <v>617816200</v>
      </c>
      <c r="AK136" s="183">
        <v>617816200</v>
      </c>
      <c r="AL136" s="183"/>
      <c r="AM136" s="183"/>
      <c r="AN136" s="183"/>
      <c r="AO136" s="183"/>
      <c r="AP136" s="183"/>
    </row>
    <row r="137" spans="1:42" x14ac:dyDescent="0.2">
      <c r="A137" s="26">
        <f t="shared" si="21"/>
        <v>2241214</v>
      </c>
      <c r="B137" s="91">
        <v>1114</v>
      </c>
      <c r="C137" s="15">
        <v>22401</v>
      </c>
      <c r="D137" s="474"/>
      <c r="E137" s="469"/>
      <c r="F137" s="470"/>
      <c r="G137" s="52" t="s">
        <v>2850</v>
      </c>
      <c r="H137" s="183">
        <f t="shared" si="36"/>
        <v>288000000</v>
      </c>
      <c r="I137" s="183">
        <f t="shared" si="42"/>
        <v>0</v>
      </c>
      <c r="J137" s="183">
        <f t="shared" si="42"/>
        <v>0</v>
      </c>
      <c r="K137" s="183">
        <f t="shared" si="42"/>
        <v>0</v>
      </c>
      <c r="L137" s="183">
        <f t="shared" si="42"/>
        <v>288000000</v>
      </c>
      <c r="M137" s="183">
        <f t="shared" si="42"/>
        <v>0</v>
      </c>
      <c r="N137" s="183">
        <f t="shared" si="42"/>
        <v>0</v>
      </c>
      <c r="O137" s="183">
        <f t="shared" si="37"/>
        <v>65000000</v>
      </c>
      <c r="P137" s="183"/>
      <c r="Q137" s="183"/>
      <c r="R137" s="183"/>
      <c r="S137" s="183">
        <v>65000000</v>
      </c>
      <c r="T137" s="183"/>
      <c r="U137" s="183"/>
      <c r="V137" s="183">
        <f t="shared" si="38"/>
        <v>70000000</v>
      </c>
      <c r="W137" s="183"/>
      <c r="X137" s="183"/>
      <c r="Y137" s="183"/>
      <c r="Z137" s="183">
        <v>70000000</v>
      </c>
      <c r="AA137" s="183"/>
      <c r="AB137" s="183"/>
      <c r="AC137" s="183">
        <f t="shared" si="39"/>
        <v>75000000</v>
      </c>
      <c r="AD137" s="183"/>
      <c r="AE137" s="183"/>
      <c r="AF137" s="183"/>
      <c r="AG137" s="183">
        <v>75000000</v>
      </c>
      <c r="AH137" s="183"/>
      <c r="AI137" s="183"/>
      <c r="AJ137" s="183">
        <f t="shared" si="40"/>
        <v>78000000</v>
      </c>
      <c r="AK137" s="183"/>
      <c r="AL137" s="183"/>
      <c r="AM137" s="183"/>
      <c r="AN137" s="183">
        <v>78000000</v>
      </c>
      <c r="AO137" s="183"/>
      <c r="AP137" s="183"/>
    </row>
    <row r="138" spans="1:42" x14ac:dyDescent="0.2">
      <c r="A138" s="26">
        <f t="shared" ref="A138:A201" si="43">+C138*100+B138</f>
        <v>2241231</v>
      </c>
      <c r="B138" s="91">
        <v>1131</v>
      </c>
      <c r="C138" s="15">
        <v>22401</v>
      </c>
      <c r="D138" s="474"/>
      <c r="E138" s="469"/>
      <c r="F138" s="470"/>
      <c r="G138" s="52" t="s">
        <v>1991</v>
      </c>
      <c r="H138" s="183">
        <f t="shared" si="36"/>
        <v>1000000000</v>
      </c>
      <c r="I138" s="183">
        <f t="shared" si="42"/>
        <v>496000000</v>
      </c>
      <c r="J138" s="183">
        <f t="shared" si="42"/>
        <v>0</v>
      </c>
      <c r="K138" s="183">
        <f t="shared" si="42"/>
        <v>0</v>
      </c>
      <c r="L138" s="183">
        <f t="shared" si="42"/>
        <v>0</v>
      </c>
      <c r="M138" s="183">
        <f t="shared" si="42"/>
        <v>504000000</v>
      </c>
      <c r="N138" s="183">
        <f t="shared" si="42"/>
        <v>0</v>
      </c>
      <c r="O138" s="183">
        <f t="shared" si="37"/>
        <v>96000000</v>
      </c>
      <c r="P138" s="183">
        <v>96000000</v>
      </c>
      <c r="Q138" s="183"/>
      <c r="R138" s="183"/>
      <c r="S138" s="183"/>
      <c r="T138" s="183"/>
      <c r="U138" s="183"/>
      <c r="V138" s="183">
        <f t="shared" si="38"/>
        <v>600000000</v>
      </c>
      <c r="W138" s="183">
        <v>96000000</v>
      </c>
      <c r="X138" s="183"/>
      <c r="Y138" s="183"/>
      <c r="Z138" s="183"/>
      <c r="AA138" s="183">
        <v>504000000</v>
      </c>
      <c r="AB138" s="183"/>
      <c r="AC138" s="183">
        <f t="shared" si="39"/>
        <v>240000000</v>
      </c>
      <c r="AD138" s="183">
        <v>240000000</v>
      </c>
      <c r="AE138" s="183"/>
      <c r="AF138" s="183"/>
      <c r="AG138" s="183"/>
      <c r="AH138" s="183"/>
      <c r="AI138" s="183"/>
      <c r="AJ138" s="183">
        <f t="shared" si="40"/>
        <v>64000000</v>
      </c>
      <c r="AK138" s="183">
        <v>64000000</v>
      </c>
      <c r="AL138" s="183"/>
      <c r="AM138" s="183"/>
      <c r="AN138" s="183"/>
      <c r="AO138" s="183"/>
      <c r="AP138" s="183"/>
    </row>
    <row r="139" spans="1:42" x14ac:dyDescent="0.2">
      <c r="A139" s="26">
        <f t="shared" si="43"/>
        <v>2241217</v>
      </c>
      <c r="B139" s="91">
        <v>1117</v>
      </c>
      <c r="C139" s="15">
        <v>22401</v>
      </c>
      <c r="D139" s="474"/>
      <c r="E139" s="469"/>
      <c r="F139" s="470"/>
      <c r="G139" s="52" t="s">
        <v>1992</v>
      </c>
      <c r="H139" s="183">
        <f t="shared" si="36"/>
        <v>100000000</v>
      </c>
      <c r="I139" s="183">
        <f>P139+W139+AD139+AK139</f>
        <v>100000000</v>
      </c>
      <c r="J139" s="183"/>
      <c r="K139" s="183"/>
      <c r="L139" s="183"/>
      <c r="M139" s="183"/>
      <c r="N139" s="183">
        <f t="shared" si="42"/>
        <v>0</v>
      </c>
      <c r="O139" s="183">
        <f t="shared" si="37"/>
        <v>30000000</v>
      </c>
      <c r="P139" s="183">
        <v>30000000</v>
      </c>
      <c r="Q139" s="183"/>
      <c r="R139" s="183"/>
      <c r="S139" s="183"/>
      <c r="T139" s="183"/>
      <c r="U139" s="183"/>
      <c r="V139" s="183">
        <f t="shared" si="38"/>
        <v>24000000</v>
      </c>
      <c r="W139" s="183">
        <v>24000000</v>
      </c>
      <c r="X139" s="183"/>
      <c r="Y139" s="183"/>
      <c r="Z139" s="183"/>
      <c r="AA139" s="183"/>
      <c r="AB139" s="183"/>
      <c r="AC139" s="183">
        <f t="shared" si="39"/>
        <v>23000000</v>
      </c>
      <c r="AD139" s="183">
        <v>23000000</v>
      </c>
      <c r="AE139" s="183"/>
      <c r="AF139" s="183"/>
      <c r="AG139" s="183"/>
      <c r="AH139" s="183"/>
      <c r="AI139" s="183"/>
      <c r="AJ139" s="183">
        <f t="shared" si="40"/>
        <v>23000000</v>
      </c>
      <c r="AK139" s="183">
        <v>23000000</v>
      </c>
      <c r="AL139" s="183"/>
      <c r="AM139" s="183"/>
      <c r="AN139" s="183"/>
      <c r="AO139" s="183"/>
      <c r="AP139" s="183"/>
    </row>
    <row r="140" spans="1:42" x14ac:dyDescent="0.2">
      <c r="A140" s="26">
        <f t="shared" si="43"/>
        <v>2241230</v>
      </c>
      <c r="B140" s="91">
        <v>1130</v>
      </c>
      <c r="C140" s="15">
        <v>22401</v>
      </c>
      <c r="D140" s="474"/>
      <c r="E140" s="469"/>
      <c r="F140" s="470"/>
      <c r="G140" s="52" t="s">
        <v>1996</v>
      </c>
      <c r="H140" s="183">
        <f t="shared" si="36"/>
        <v>555950241</v>
      </c>
      <c r="I140" s="183">
        <f>P140+W140+AD140+AK140</f>
        <v>0</v>
      </c>
      <c r="J140" s="183">
        <f>Q140+X140+AE140+AL140</f>
        <v>0</v>
      </c>
      <c r="K140" s="183">
        <f>R140+Y140+AF140+AM140</f>
        <v>0</v>
      </c>
      <c r="L140" s="183">
        <f>S140+Z140+AG140+AN140</f>
        <v>555950241</v>
      </c>
      <c r="M140" s="183">
        <f>T140+AA140+AH140+AO140</f>
        <v>0</v>
      </c>
      <c r="N140" s="183">
        <f>U140+AB140+AI140+AP140</f>
        <v>0</v>
      </c>
      <c r="O140" s="183">
        <f t="shared" si="37"/>
        <v>179824525</v>
      </c>
      <c r="P140" s="183"/>
      <c r="Q140" s="183"/>
      <c r="R140" s="183"/>
      <c r="S140" s="183">
        <v>179824525</v>
      </c>
      <c r="T140" s="183"/>
      <c r="U140" s="183"/>
      <c r="V140" s="183">
        <f t="shared" si="38"/>
        <v>121544688</v>
      </c>
      <c r="W140" s="183"/>
      <c r="X140" s="183"/>
      <c r="Y140" s="183"/>
      <c r="Z140" s="183">
        <v>121544688</v>
      </c>
      <c r="AA140" s="183"/>
      <c r="AB140" s="183"/>
      <c r="AC140" s="183">
        <f t="shared" si="39"/>
        <v>119581028</v>
      </c>
      <c r="AD140" s="183"/>
      <c r="AE140" s="183"/>
      <c r="AF140" s="183"/>
      <c r="AG140" s="183">
        <v>119581028</v>
      </c>
      <c r="AH140" s="183"/>
      <c r="AI140" s="183"/>
      <c r="AJ140" s="183">
        <f t="shared" si="40"/>
        <v>135000000</v>
      </c>
      <c r="AK140" s="183"/>
      <c r="AL140" s="183"/>
      <c r="AM140" s="183"/>
      <c r="AN140" s="183">
        <v>135000000</v>
      </c>
      <c r="AO140" s="183"/>
      <c r="AP140" s="183"/>
    </row>
    <row r="141" spans="1:42" ht="27" x14ac:dyDescent="0.2">
      <c r="A141" s="26">
        <f t="shared" si="43"/>
        <v>2241324</v>
      </c>
      <c r="B141" s="91">
        <v>1124</v>
      </c>
      <c r="C141" s="15">
        <v>22402</v>
      </c>
      <c r="D141" s="77" t="s">
        <v>779</v>
      </c>
      <c r="E141" s="76">
        <v>50</v>
      </c>
      <c r="F141" s="184">
        <f>SUM(H141)</f>
        <v>1050000000</v>
      </c>
      <c r="G141" s="52" t="s">
        <v>2868</v>
      </c>
      <c r="H141" s="57">
        <f t="shared" si="36"/>
        <v>1050000000</v>
      </c>
      <c r="I141" s="183">
        <f t="shared" ref="I141:N156" si="44">P141+W141+AD141+AK141</f>
        <v>1050000000</v>
      </c>
      <c r="J141" s="183">
        <f t="shared" si="44"/>
        <v>0</v>
      </c>
      <c r="K141" s="183">
        <f t="shared" si="44"/>
        <v>0</v>
      </c>
      <c r="L141" s="183">
        <f t="shared" si="44"/>
        <v>0</v>
      </c>
      <c r="M141" s="183">
        <f t="shared" si="44"/>
        <v>0</v>
      </c>
      <c r="N141" s="183">
        <f t="shared" si="44"/>
        <v>0</v>
      </c>
      <c r="O141" s="183">
        <f t="shared" si="37"/>
        <v>200000000</v>
      </c>
      <c r="P141" s="183">
        <v>200000000</v>
      </c>
      <c r="Q141" s="183"/>
      <c r="R141" s="183"/>
      <c r="S141" s="183"/>
      <c r="T141" s="183"/>
      <c r="U141" s="183"/>
      <c r="V141" s="183">
        <f t="shared" si="38"/>
        <v>300000000</v>
      </c>
      <c r="W141" s="183">
        <v>300000000</v>
      </c>
      <c r="X141" s="183"/>
      <c r="Y141" s="183"/>
      <c r="Z141" s="183"/>
      <c r="AA141" s="183"/>
      <c r="AB141" s="183"/>
      <c r="AC141" s="183">
        <f t="shared" si="39"/>
        <v>300000000</v>
      </c>
      <c r="AD141" s="183">
        <v>300000000</v>
      </c>
      <c r="AE141" s="183"/>
      <c r="AF141" s="183"/>
      <c r="AG141" s="183"/>
      <c r="AH141" s="183"/>
      <c r="AI141" s="183"/>
      <c r="AJ141" s="183">
        <f t="shared" si="40"/>
        <v>250000000</v>
      </c>
      <c r="AK141" s="183">
        <v>250000000</v>
      </c>
      <c r="AL141" s="183"/>
      <c r="AM141" s="183"/>
      <c r="AN141" s="183"/>
      <c r="AO141" s="183"/>
      <c r="AP141" s="183"/>
    </row>
    <row r="142" spans="1:42" x14ac:dyDescent="0.2">
      <c r="A142" s="26">
        <f t="shared" si="43"/>
        <v>3111236</v>
      </c>
      <c r="B142" s="91">
        <v>1136</v>
      </c>
      <c r="C142" s="15">
        <v>31101</v>
      </c>
      <c r="D142" s="472" t="s">
        <v>2869</v>
      </c>
      <c r="E142" s="469">
        <v>33.33</v>
      </c>
      <c r="F142" s="471">
        <f>SUM(H142:H147)</f>
        <v>7474505821</v>
      </c>
      <c r="G142" s="174" t="s">
        <v>2847</v>
      </c>
      <c r="H142" s="60">
        <f t="shared" si="36"/>
        <v>5989779821</v>
      </c>
      <c r="I142" s="60">
        <f t="shared" si="44"/>
        <v>5989779821</v>
      </c>
      <c r="J142" s="60">
        <f t="shared" si="44"/>
        <v>0</v>
      </c>
      <c r="K142" s="60">
        <f t="shared" si="44"/>
        <v>0</v>
      </c>
      <c r="L142" s="60">
        <f t="shared" si="44"/>
        <v>0</v>
      </c>
      <c r="M142" s="60">
        <f t="shared" si="44"/>
        <v>0</v>
      </c>
      <c r="N142" s="60">
        <f t="shared" si="44"/>
        <v>0</v>
      </c>
      <c r="O142" s="60">
        <f t="shared" ref="O142:O147" si="45">SUM(P142:U142)</f>
        <v>1796239566</v>
      </c>
      <c r="P142" s="60">
        <v>1796239566</v>
      </c>
      <c r="Q142" s="60"/>
      <c r="R142" s="60"/>
      <c r="S142" s="60"/>
      <c r="T142" s="60"/>
      <c r="U142" s="60">
        <v>0</v>
      </c>
      <c r="V142" s="60">
        <f t="shared" si="38"/>
        <v>1436826753</v>
      </c>
      <c r="W142" s="60">
        <v>1436826753</v>
      </c>
      <c r="X142" s="60"/>
      <c r="Y142" s="60"/>
      <c r="Z142" s="60"/>
      <c r="AA142" s="60"/>
      <c r="AB142" s="60"/>
      <c r="AC142" s="60">
        <f t="shared" si="39"/>
        <v>1310000000</v>
      </c>
      <c r="AD142" s="61">
        <v>1310000000</v>
      </c>
      <c r="AE142" s="60"/>
      <c r="AF142" s="60"/>
      <c r="AG142" s="60"/>
      <c r="AH142" s="60"/>
      <c r="AI142" s="60"/>
      <c r="AJ142" s="60">
        <f t="shared" si="40"/>
        <v>1446713502</v>
      </c>
      <c r="AK142" s="60">
        <v>1446713502</v>
      </c>
      <c r="AL142" s="60"/>
      <c r="AM142" s="60"/>
      <c r="AN142" s="60"/>
      <c r="AO142" s="60"/>
      <c r="AP142" s="60"/>
    </row>
    <row r="143" spans="1:42" x14ac:dyDescent="0.2">
      <c r="A143" s="26">
        <f t="shared" si="43"/>
        <v>3111231</v>
      </c>
      <c r="B143" s="91">
        <v>1131</v>
      </c>
      <c r="C143" s="15">
        <v>31101</v>
      </c>
      <c r="D143" s="472"/>
      <c r="E143" s="469"/>
      <c r="F143" s="471"/>
      <c r="G143" s="62" t="s">
        <v>1991</v>
      </c>
      <c r="H143" s="60">
        <f t="shared" si="36"/>
        <v>188500000</v>
      </c>
      <c r="I143" s="60">
        <f t="shared" si="44"/>
        <v>188500000</v>
      </c>
      <c r="J143" s="60">
        <f t="shared" si="44"/>
        <v>0</v>
      </c>
      <c r="K143" s="60">
        <f t="shared" si="44"/>
        <v>0</v>
      </c>
      <c r="L143" s="60">
        <f t="shared" si="44"/>
        <v>0</v>
      </c>
      <c r="M143" s="60">
        <f t="shared" si="44"/>
        <v>0</v>
      </c>
      <c r="N143" s="60">
        <f t="shared" si="44"/>
        <v>0</v>
      </c>
      <c r="O143" s="60">
        <f t="shared" si="45"/>
        <v>40000000</v>
      </c>
      <c r="P143" s="60">
        <v>40000000</v>
      </c>
      <c r="Q143" s="60"/>
      <c r="R143" s="60"/>
      <c r="S143" s="60"/>
      <c r="T143" s="60"/>
      <c r="U143" s="60"/>
      <c r="V143" s="60">
        <f t="shared" si="38"/>
        <v>128500000</v>
      </c>
      <c r="W143" s="60">
        <v>128500000</v>
      </c>
      <c r="X143" s="60"/>
      <c r="Y143" s="60"/>
      <c r="Z143" s="60"/>
      <c r="AA143" s="60"/>
      <c r="AB143" s="60"/>
      <c r="AC143" s="60">
        <f t="shared" si="39"/>
        <v>10000000</v>
      </c>
      <c r="AD143" s="61">
        <v>10000000</v>
      </c>
      <c r="AE143" s="60"/>
      <c r="AF143" s="60"/>
      <c r="AG143" s="60"/>
      <c r="AH143" s="60"/>
      <c r="AI143" s="60"/>
      <c r="AJ143" s="60">
        <f t="shared" si="40"/>
        <v>10000000</v>
      </c>
      <c r="AK143" s="60">
        <v>10000000</v>
      </c>
      <c r="AL143" s="60"/>
      <c r="AM143" s="60"/>
      <c r="AN143" s="60"/>
      <c r="AO143" s="60"/>
      <c r="AP143" s="60"/>
    </row>
    <row r="144" spans="1:42" x14ac:dyDescent="0.2">
      <c r="A144" s="26">
        <f t="shared" si="43"/>
        <v>3111232</v>
      </c>
      <c r="B144" s="91">
        <v>1132</v>
      </c>
      <c r="C144" s="15">
        <v>31101</v>
      </c>
      <c r="D144" s="472"/>
      <c r="E144" s="469"/>
      <c r="F144" s="471"/>
      <c r="G144" s="174" t="s">
        <v>1989</v>
      </c>
      <c r="H144" s="60">
        <f t="shared" si="36"/>
        <v>0</v>
      </c>
      <c r="I144" s="60">
        <f t="shared" si="44"/>
        <v>0</v>
      </c>
      <c r="J144" s="60">
        <f t="shared" si="44"/>
        <v>0</v>
      </c>
      <c r="K144" s="60">
        <f t="shared" si="44"/>
        <v>0</v>
      </c>
      <c r="L144" s="60">
        <f t="shared" si="44"/>
        <v>0</v>
      </c>
      <c r="M144" s="60">
        <f t="shared" si="44"/>
        <v>0</v>
      </c>
      <c r="N144" s="60">
        <f t="shared" si="44"/>
        <v>0</v>
      </c>
      <c r="O144" s="60">
        <f t="shared" si="45"/>
        <v>0</v>
      </c>
      <c r="P144" s="60"/>
      <c r="Q144" s="60"/>
      <c r="R144" s="60"/>
      <c r="S144" s="60"/>
      <c r="T144" s="60"/>
      <c r="U144" s="60"/>
      <c r="V144" s="60">
        <f t="shared" si="38"/>
        <v>0</v>
      </c>
      <c r="W144" s="60"/>
      <c r="X144" s="60"/>
      <c r="Y144" s="60"/>
      <c r="Z144" s="60"/>
      <c r="AA144" s="60"/>
      <c r="AB144" s="60"/>
      <c r="AC144" s="60">
        <f t="shared" si="39"/>
        <v>0</v>
      </c>
      <c r="AD144" s="61"/>
      <c r="AE144" s="60"/>
      <c r="AF144" s="60"/>
      <c r="AG144" s="60"/>
      <c r="AH144" s="60"/>
      <c r="AI144" s="60"/>
      <c r="AJ144" s="60">
        <f t="shared" si="40"/>
        <v>0</v>
      </c>
      <c r="AK144" s="60"/>
      <c r="AL144" s="60"/>
      <c r="AM144" s="60"/>
      <c r="AN144" s="60"/>
      <c r="AO144" s="60"/>
      <c r="AP144" s="60"/>
    </row>
    <row r="145" spans="1:42" x14ac:dyDescent="0.2">
      <c r="A145" s="26">
        <f t="shared" si="43"/>
        <v>3111214</v>
      </c>
      <c r="B145" s="91">
        <v>1114</v>
      </c>
      <c r="C145" s="15">
        <v>31101</v>
      </c>
      <c r="D145" s="472"/>
      <c r="E145" s="469"/>
      <c r="F145" s="471"/>
      <c r="G145" s="62" t="s">
        <v>2850</v>
      </c>
      <c r="H145" s="60">
        <f t="shared" si="36"/>
        <v>5000000</v>
      </c>
      <c r="I145" s="60">
        <f t="shared" si="44"/>
        <v>0</v>
      </c>
      <c r="J145" s="60">
        <f t="shared" si="44"/>
        <v>0</v>
      </c>
      <c r="K145" s="60">
        <f t="shared" si="44"/>
        <v>0</v>
      </c>
      <c r="L145" s="60">
        <f t="shared" si="44"/>
        <v>0</v>
      </c>
      <c r="M145" s="60">
        <f t="shared" si="44"/>
        <v>5000000</v>
      </c>
      <c r="N145" s="60">
        <f t="shared" si="44"/>
        <v>0</v>
      </c>
      <c r="O145" s="60">
        <f t="shared" si="45"/>
        <v>5000000</v>
      </c>
      <c r="P145" s="60">
        <v>0</v>
      </c>
      <c r="Q145" s="60"/>
      <c r="R145" s="60"/>
      <c r="S145" s="60"/>
      <c r="T145" s="60">
        <v>5000000</v>
      </c>
      <c r="U145" s="60"/>
      <c r="V145" s="60">
        <f t="shared" si="38"/>
        <v>0</v>
      </c>
      <c r="W145" s="60"/>
      <c r="X145" s="60"/>
      <c r="Y145" s="60"/>
      <c r="Z145" s="60"/>
      <c r="AA145" s="60"/>
      <c r="AB145" s="60"/>
      <c r="AC145" s="60">
        <f t="shared" si="39"/>
        <v>0</v>
      </c>
      <c r="AD145" s="61"/>
      <c r="AE145" s="60"/>
      <c r="AF145" s="60"/>
      <c r="AG145" s="60"/>
      <c r="AH145" s="60"/>
      <c r="AI145" s="60"/>
      <c r="AJ145" s="60">
        <f t="shared" si="40"/>
        <v>0</v>
      </c>
      <c r="AK145" s="60"/>
      <c r="AL145" s="60"/>
      <c r="AM145" s="60"/>
      <c r="AN145" s="60"/>
      <c r="AO145" s="60"/>
      <c r="AP145" s="60"/>
    </row>
    <row r="146" spans="1:42" x14ac:dyDescent="0.2">
      <c r="A146" s="26">
        <f t="shared" si="43"/>
        <v>3111262</v>
      </c>
      <c r="B146" s="91">
        <v>1162</v>
      </c>
      <c r="C146" s="15">
        <v>31101</v>
      </c>
      <c r="D146" s="472"/>
      <c r="E146" s="469"/>
      <c r="F146" s="471"/>
      <c r="G146" s="62" t="s">
        <v>1990</v>
      </c>
      <c r="H146" s="60">
        <f t="shared" si="36"/>
        <v>1200000000</v>
      </c>
      <c r="I146" s="60">
        <f t="shared" si="44"/>
        <v>0</v>
      </c>
      <c r="J146" s="60">
        <f t="shared" si="44"/>
        <v>0</v>
      </c>
      <c r="K146" s="60">
        <f t="shared" si="44"/>
        <v>0</v>
      </c>
      <c r="L146" s="60">
        <f t="shared" si="44"/>
        <v>0</v>
      </c>
      <c r="M146" s="60">
        <f t="shared" si="44"/>
        <v>1200000000</v>
      </c>
      <c r="N146" s="60">
        <f t="shared" si="44"/>
        <v>0</v>
      </c>
      <c r="O146" s="60">
        <f t="shared" si="45"/>
        <v>0</v>
      </c>
      <c r="P146" s="60"/>
      <c r="Q146" s="60"/>
      <c r="R146" s="60"/>
      <c r="S146" s="60"/>
      <c r="T146" s="60"/>
      <c r="U146" s="60"/>
      <c r="V146" s="60">
        <f t="shared" si="38"/>
        <v>400000000</v>
      </c>
      <c r="W146" s="60"/>
      <c r="X146" s="60"/>
      <c r="Y146" s="60"/>
      <c r="Z146" s="60"/>
      <c r="AA146" s="60">
        <v>400000000</v>
      </c>
      <c r="AB146" s="60"/>
      <c r="AC146" s="60">
        <f t="shared" si="39"/>
        <v>800000000</v>
      </c>
      <c r="AD146" s="61"/>
      <c r="AE146" s="60"/>
      <c r="AF146" s="60"/>
      <c r="AG146" s="60"/>
      <c r="AH146" s="60">
        <v>800000000</v>
      </c>
      <c r="AI146" s="60"/>
      <c r="AJ146" s="60">
        <f t="shared" si="40"/>
        <v>0</v>
      </c>
      <c r="AK146" s="60"/>
      <c r="AL146" s="60"/>
      <c r="AM146" s="60"/>
      <c r="AN146" s="60"/>
      <c r="AO146" s="60"/>
      <c r="AP146" s="60"/>
    </row>
    <row r="147" spans="1:42" x14ac:dyDescent="0.2">
      <c r="A147" s="26">
        <f t="shared" si="43"/>
        <v>3111217</v>
      </c>
      <c r="B147" s="91">
        <v>1117</v>
      </c>
      <c r="C147" s="15">
        <v>31101</v>
      </c>
      <c r="D147" s="480"/>
      <c r="E147" s="469"/>
      <c r="F147" s="471"/>
      <c r="G147" s="173" t="s">
        <v>1992</v>
      </c>
      <c r="H147" s="60">
        <f t="shared" si="36"/>
        <v>91226000</v>
      </c>
      <c r="I147" s="60">
        <f t="shared" si="44"/>
        <v>91226000</v>
      </c>
      <c r="J147" s="60">
        <f t="shared" si="44"/>
        <v>0</v>
      </c>
      <c r="K147" s="60">
        <f t="shared" si="44"/>
        <v>0</v>
      </c>
      <c r="L147" s="60">
        <f t="shared" si="44"/>
        <v>0</v>
      </c>
      <c r="M147" s="60">
        <f t="shared" si="44"/>
        <v>0</v>
      </c>
      <c r="N147" s="60">
        <f t="shared" si="44"/>
        <v>0</v>
      </c>
      <c r="O147" s="60">
        <f t="shared" si="45"/>
        <v>25000000</v>
      </c>
      <c r="P147" s="60">
        <v>25000000</v>
      </c>
      <c r="Q147" s="60"/>
      <c r="R147" s="60"/>
      <c r="S147" s="60"/>
      <c r="T147" s="60"/>
      <c r="U147" s="60"/>
      <c r="V147" s="60">
        <f t="shared" si="38"/>
        <v>25000000</v>
      </c>
      <c r="W147" s="60">
        <v>25000000</v>
      </c>
      <c r="X147" s="60"/>
      <c r="Y147" s="60"/>
      <c r="Z147" s="60"/>
      <c r="AA147" s="60"/>
      <c r="AB147" s="60"/>
      <c r="AC147" s="60">
        <f t="shared" si="39"/>
        <v>15000000</v>
      </c>
      <c r="AD147" s="60">
        <v>15000000</v>
      </c>
      <c r="AE147" s="60"/>
      <c r="AF147" s="60"/>
      <c r="AG147" s="60"/>
      <c r="AH147" s="60"/>
      <c r="AI147" s="60"/>
      <c r="AJ147" s="60">
        <f t="shared" si="40"/>
        <v>26226000</v>
      </c>
      <c r="AK147" s="60">
        <v>26226000</v>
      </c>
      <c r="AL147" s="60"/>
      <c r="AM147" s="60"/>
      <c r="AN147" s="60"/>
      <c r="AO147" s="60"/>
      <c r="AP147" s="60"/>
    </row>
    <row r="148" spans="1:42" x14ac:dyDescent="0.2">
      <c r="A148" s="26">
        <f t="shared" si="43"/>
        <v>3111336</v>
      </c>
      <c r="B148" s="91">
        <v>1136</v>
      </c>
      <c r="C148" s="15">
        <v>31102</v>
      </c>
      <c r="D148" s="173" t="s">
        <v>783</v>
      </c>
      <c r="E148" s="76">
        <v>33.33</v>
      </c>
      <c r="F148" s="181">
        <f>SUM(H148:H148)</f>
        <v>1522731556</v>
      </c>
      <c r="G148" s="174" t="s">
        <v>2847</v>
      </c>
      <c r="H148" s="183">
        <f t="shared" si="36"/>
        <v>1522731556</v>
      </c>
      <c r="I148" s="60">
        <f t="shared" si="44"/>
        <v>1522731556</v>
      </c>
      <c r="J148" s="60">
        <f t="shared" si="44"/>
        <v>0</v>
      </c>
      <c r="K148" s="60">
        <f t="shared" si="44"/>
        <v>0</v>
      </c>
      <c r="L148" s="60">
        <f t="shared" si="44"/>
        <v>0</v>
      </c>
      <c r="M148" s="60">
        <f t="shared" si="44"/>
        <v>0</v>
      </c>
      <c r="N148" s="60">
        <f t="shared" si="44"/>
        <v>0</v>
      </c>
      <c r="O148" s="183">
        <f t="shared" ref="O148:O209" si="46">SUM(P148:U148)</f>
        <v>150000000</v>
      </c>
      <c r="P148" s="69">
        <v>150000000</v>
      </c>
      <c r="Q148" s="183"/>
      <c r="R148" s="183"/>
      <c r="S148" s="183"/>
      <c r="T148" s="183"/>
      <c r="U148" s="183"/>
      <c r="V148" s="183">
        <f t="shared" si="38"/>
        <v>400000000</v>
      </c>
      <c r="W148" s="183">
        <v>400000000</v>
      </c>
      <c r="X148" s="183"/>
      <c r="Y148" s="183"/>
      <c r="Z148" s="183"/>
      <c r="AA148" s="183"/>
      <c r="AB148" s="183"/>
      <c r="AC148" s="183">
        <f t="shared" si="39"/>
        <v>492731556</v>
      </c>
      <c r="AD148" s="183">
        <v>492731556</v>
      </c>
      <c r="AE148" s="183"/>
      <c r="AF148" s="183"/>
      <c r="AG148" s="183"/>
      <c r="AH148" s="183"/>
      <c r="AI148" s="183"/>
      <c r="AJ148" s="183">
        <f t="shared" si="40"/>
        <v>480000000</v>
      </c>
      <c r="AK148" s="183">
        <v>480000000</v>
      </c>
      <c r="AL148" s="183"/>
      <c r="AM148" s="183"/>
      <c r="AN148" s="183"/>
      <c r="AO148" s="183"/>
      <c r="AP148" s="183"/>
    </row>
    <row r="149" spans="1:42" x14ac:dyDescent="0.2">
      <c r="A149" s="26">
        <f t="shared" si="43"/>
        <v>3111406</v>
      </c>
      <c r="B149" s="91">
        <v>1106</v>
      </c>
      <c r="C149" s="15">
        <v>31103</v>
      </c>
      <c r="D149" s="74" t="s">
        <v>784</v>
      </c>
      <c r="E149" s="76">
        <v>33.340000000000003</v>
      </c>
      <c r="F149" s="181">
        <f>H149</f>
        <v>34277374146</v>
      </c>
      <c r="G149" s="182" t="s">
        <v>1993</v>
      </c>
      <c r="H149" s="63">
        <f t="shared" si="36"/>
        <v>34277374146</v>
      </c>
      <c r="I149" s="60">
        <f t="shared" si="44"/>
        <v>0</v>
      </c>
      <c r="J149" s="60">
        <f t="shared" si="44"/>
        <v>0</v>
      </c>
      <c r="K149" s="60">
        <f t="shared" si="44"/>
        <v>34277374146</v>
      </c>
      <c r="L149" s="60">
        <f t="shared" si="44"/>
        <v>0</v>
      </c>
      <c r="M149" s="60">
        <f t="shared" si="44"/>
        <v>0</v>
      </c>
      <c r="N149" s="60">
        <f t="shared" si="44"/>
        <v>0</v>
      </c>
      <c r="O149" s="63">
        <f t="shared" si="46"/>
        <v>8178000000</v>
      </c>
      <c r="P149" s="64"/>
      <c r="Q149" s="64"/>
      <c r="R149" s="46">
        <v>8178000000</v>
      </c>
      <c r="S149" s="64"/>
      <c r="T149" s="64"/>
      <c r="U149" s="64"/>
      <c r="V149" s="46">
        <f t="shared" si="38"/>
        <v>8443940000</v>
      </c>
      <c r="W149" s="64"/>
      <c r="X149" s="64"/>
      <c r="Y149" s="64">
        <v>8443940000</v>
      </c>
      <c r="Z149" s="64"/>
      <c r="AA149" s="64"/>
      <c r="AB149" s="64"/>
      <c r="AC149" s="46">
        <f t="shared" si="39"/>
        <v>8697258200</v>
      </c>
      <c r="AD149" s="64"/>
      <c r="AE149" s="64"/>
      <c r="AF149" s="64">
        <v>8697258200</v>
      </c>
      <c r="AG149" s="64"/>
      <c r="AH149" s="64"/>
      <c r="AI149" s="64"/>
      <c r="AJ149" s="46">
        <f t="shared" si="40"/>
        <v>8958175946</v>
      </c>
      <c r="AK149" s="64"/>
      <c r="AL149" s="64"/>
      <c r="AM149" s="64">
        <v>8958175946</v>
      </c>
      <c r="AN149" s="64"/>
      <c r="AO149" s="64"/>
      <c r="AP149" s="64"/>
    </row>
    <row r="150" spans="1:42" x14ac:dyDescent="0.2">
      <c r="A150" s="26">
        <f t="shared" si="43"/>
        <v>3211205</v>
      </c>
      <c r="B150" s="91">
        <v>1105</v>
      </c>
      <c r="C150" s="15">
        <v>32101</v>
      </c>
      <c r="D150" s="173" t="s">
        <v>2870</v>
      </c>
      <c r="E150" s="76">
        <v>25</v>
      </c>
      <c r="F150" s="181">
        <f>SUM(H150:H150)</f>
        <v>200000000</v>
      </c>
      <c r="G150" s="173" t="s">
        <v>2839</v>
      </c>
      <c r="H150" s="60">
        <f t="shared" si="36"/>
        <v>200000000</v>
      </c>
      <c r="I150" s="60">
        <f t="shared" si="44"/>
        <v>200000000</v>
      </c>
      <c r="J150" s="60">
        <f t="shared" si="44"/>
        <v>0</v>
      </c>
      <c r="K150" s="60">
        <f t="shared" si="44"/>
        <v>0</v>
      </c>
      <c r="L150" s="60">
        <f t="shared" si="44"/>
        <v>0</v>
      </c>
      <c r="M150" s="60">
        <f t="shared" si="44"/>
        <v>0</v>
      </c>
      <c r="N150" s="60">
        <f t="shared" si="44"/>
        <v>0</v>
      </c>
      <c r="O150" s="60">
        <f t="shared" si="46"/>
        <v>0</v>
      </c>
      <c r="P150" s="60">
        <v>0</v>
      </c>
      <c r="Q150" s="60"/>
      <c r="R150" s="60"/>
      <c r="S150" s="60"/>
      <c r="T150" s="60"/>
      <c r="U150" s="60">
        <v>0</v>
      </c>
      <c r="V150" s="60">
        <f t="shared" si="38"/>
        <v>100000000</v>
      </c>
      <c r="W150" s="60">
        <v>100000000</v>
      </c>
      <c r="X150" s="60"/>
      <c r="Y150" s="60"/>
      <c r="Z150" s="60"/>
      <c r="AA150" s="60"/>
      <c r="AB150" s="60"/>
      <c r="AC150" s="60">
        <f t="shared" si="39"/>
        <v>50000000</v>
      </c>
      <c r="AD150" s="60">
        <v>50000000</v>
      </c>
      <c r="AE150" s="60"/>
      <c r="AF150" s="60"/>
      <c r="AG150" s="60"/>
      <c r="AH150" s="60"/>
      <c r="AI150" s="60"/>
      <c r="AJ150" s="60">
        <f t="shared" si="40"/>
        <v>50000000</v>
      </c>
      <c r="AK150" s="60">
        <v>50000000</v>
      </c>
      <c r="AL150" s="60"/>
      <c r="AM150" s="60"/>
      <c r="AN150" s="60"/>
      <c r="AO150" s="60"/>
      <c r="AP150" s="60"/>
    </row>
    <row r="151" spans="1:42" x14ac:dyDescent="0.2">
      <c r="A151" s="26">
        <f t="shared" si="43"/>
        <v>3211362</v>
      </c>
      <c r="B151" s="91">
        <v>1162</v>
      </c>
      <c r="C151" s="15">
        <v>32102</v>
      </c>
      <c r="D151" s="472" t="s">
        <v>2871</v>
      </c>
      <c r="E151" s="469">
        <v>25</v>
      </c>
      <c r="F151" s="471">
        <f>H151+H152+H153</f>
        <v>648000000</v>
      </c>
      <c r="G151" s="182" t="s">
        <v>1990</v>
      </c>
      <c r="H151" s="60">
        <f t="shared" si="36"/>
        <v>450000000</v>
      </c>
      <c r="I151" s="60">
        <f t="shared" si="44"/>
        <v>0</v>
      </c>
      <c r="J151" s="60">
        <f t="shared" si="44"/>
        <v>0</v>
      </c>
      <c r="K151" s="60">
        <f t="shared" si="44"/>
        <v>0</v>
      </c>
      <c r="L151" s="60">
        <f t="shared" si="44"/>
        <v>0</v>
      </c>
      <c r="M151" s="60">
        <f t="shared" si="44"/>
        <v>450000000</v>
      </c>
      <c r="N151" s="60">
        <f t="shared" si="44"/>
        <v>0</v>
      </c>
      <c r="O151" s="60">
        <f t="shared" si="46"/>
        <v>0</v>
      </c>
      <c r="P151" s="65"/>
      <c r="Q151" s="65"/>
      <c r="R151" s="65"/>
      <c r="S151" s="65"/>
      <c r="T151" s="65"/>
      <c r="U151" s="65"/>
      <c r="V151" s="60">
        <f t="shared" si="38"/>
        <v>0</v>
      </c>
      <c r="W151" s="65"/>
      <c r="X151" s="65"/>
      <c r="Y151" s="65"/>
      <c r="Z151" s="65"/>
      <c r="AA151" s="65"/>
      <c r="AB151" s="65"/>
      <c r="AC151" s="60">
        <f t="shared" si="39"/>
        <v>0</v>
      </c>
      <c r="AD151" s="65"/>
      <c r="AE151" s="65"/>
      <c r="AF151" s="65"/>
      <c r="AG151" s="65"/>
      <c r="AH151" s="65"/>
      <c r="AI151" s="65"/>
      <c r="AJ151" s="60">
        <f t="shared" si="40"/>
        <v>450000000</v>
      </c>
      <c r="AK151" s="65"/>
      <c r="AL151" s="65"/>
      <c r="AM151" s="65"/>
      <c r="AN151" s="65"/>
      <c r="AO151" s="66">
        <v>450000000</v>
      </c>
      <c r="AP151" s="65"/>
    </row>
    <row r="152" spans="1:42" x14ac:dyDescent="0.2">
      <c r="A152" s="26">
        <f t="shared" si="43"/>
        <v>3211375</v>
      </c>
      <c r="B152" s="91">
        <v>1175</v>
      </c>
      <c r="C152" s="15">
        <v>32102</v>
      </c>
      <c r="D152" s="472"/>
      <c r="E152" s="469"/>
      <c r="F152" s="471"/>
      <c r="G152" s="182" t="s">
        <v>2854</v>
      </c>
      <c r="H152" s="60">
        <f t="shared" si="36"/>
        <v>18000000</v>
      </c>
      <c r="I152" s="60">
        <f t="shared" si="44"/>
        <v>0</v>
      </c>
      <c r="J152" s="60">
        <f t="shared" si="44"/>
        <v>0</v>
      </c>
      <c r="K152" s="60">
        <f t="shared" si="44"/>
        <v>0</v>
      </c>
      <c r="L152" s="60">
        <f t="shared" si="44"/>
        <v>18000000</v>
      </c>
      <c r="M152" s="60">
        <f t="shared" si="44"/>
        <v>0</v>
      </c>
      <c r="N152" s="60">
        <f t="shared" si="44"/>
        <v>0</v>
      </c>
      <c r="O152" s="60">
        <f t="shared" si="46"/>
        <v>18000000</v>
      </c>
      <c r="P152" s="65"/>
      <c r="Q152" s="65"/>
      <c r="R152" s="65"/>
      <c r="S152" s="66">
        <v>18000000</v>
      </c>
      <c r="T152" s="65"/>
      <c r="U152" s="65"/>
      <c r="V152" s="60">
        <f t="shared" si="38"/>
        <v>0</v>
      </c>
      <c r="W152" s="65"/>
      <c r="X152" s="65"/>
      <c r="Y152" s="65"/>
      <c r="Z152" s="65"/>
      <c r="AA152" s="65"/>
      <c r="AB152" s="65"/>
      <c r="AC152" s="60">
        <f t="shared" si="39"/>
        <v>0</v>
      </c>
      <c r="AD152" s="65"/>
      <c r="AE152" s="65"/>
      <c r="AF152" s="65"/>
      <c r="AG152" s="65"/>
      <c r="AH152" s="65"/>
      <c r="AI152" s="65"/>
      <c r="AJ152" s="60">
        <f t="shared" si="40"/>
        <v>0</v>
      </c>
      <c r="AK152" s="65"/>
      <c r="AL152" s="65"/>
      <c r="AM152" s="65"/>
      <c r="AN152" s="65"/>
      <c r="AO152" s="66"/>
      <c r="AP152" s="65"/>
    </row>
    <row r="153" spans="1:42" x14ac:dyDescent="0.2">
      <c r="A153" s="26">
        <f t="shared" si="43"/>
        <v>3211370</v>
      </c>
      <c r="B153" s="91">
        <v>1170</v>
      </c>
      <c r="C153" s="15">
        <v>32102</v>
      </c>
      <c r="D153" s="472"/>
      <c r="E153" s="469"/>
      <c r="F153" s="471"/>
      <c r="G153" s="173" t="s">
        <v>1994</v>
      </c>
      <c r="H153" s="60">
        <f t="shared" si="36"/>
        <v>180000000</v>
      </c>
      <c r="I153" s="60">
        <f t="shared" si="44"/>
        <v>0</v>
      </c>
      <c r="J153" s="60">
        <f t="shared" si="44"/>
        <v>0</v>
      </c>
      <c r="K153" s="60">
        <f t="shared" si="44"/>
        <v>0</v>
      </c>
      <c r="L153" s="60">
        <f t="shared" si="44"/>
        <v>0</v>
      </c>
      <c r="M153" s="60">
        <f t="shared" si="44"/>
        <v>0</v>
      </c>
      <c r="N153" s="60">
        <f t="shared" si="44"/>
        <v>180000000</v>
      </c>
      <c r="O153" s="60">
        <f t="shared" si="46"/>
        <v>5000000</v>
      </c>
      <c r="P153" s="60">
        <v>0</v>
      </c>
      <c r="Q153" s="60"/>
      <c r="R153" s="60"/>
      <c r="S153" s="60"/>
      <c r="T153" s="60"/>
      <c r="U153" s="60">
        <v>5000000</v>
      </c>
      <c r="V153" s="60">
        <f t="shared" si="38"/>
        <v>105000000</v>
      </c>
      <c r="W153" s="60">
        <v>0</v>
      </c>
      <c r="X153" s="60"/>
      <c r="Y153" s="60"/>
      <c r="Z153" s="60"/>
      <c r="AA153" s="60"/>
      <c r="AB153" s="60">
        <v>105000000</v>
      </c>
      <c r="AC153" s="60">
        <f t="shared" si="39"/>
        <v>55000000</v>
      </c>
      <c r="AD153" s="60">
        <v>0</v>
      </c>
      <c r="AE153" s="60"/>
      <c r="AF153" s="60"/>
      <c r="AG153" s="60"/>
      <c r="AH153" s="60"/>
      <c r="AI153" s="60">
        <v>55000000</v>
      </c>
      <c r="AJ153" s="60">
        <f t="shared" si="40"/>
        <v>15000000</v>
      </c>
      <c r="AK153" s="60">
        <v>0</v>
      </c>
      <c r="AL153" s="60"/>
      <c r="AM153" s="60"/>
      <c r="AN153" s="60"/>
      <c r="AO153" s="60"/>
      <c r="AP153" s="60">
        <v>15000000</v>
      </c>
    </row>
    <row r="154" spans="1:42" x14ac:dyDescent="0.2">
      <c r="A154" s="26">
        <f t="shared" si="43"/>
        <v>3211430</v>
      </c>
      <c r="B154" s="91">
        <v>1130</v>
      </c>
      <c r="C154" s="15">
        <v>32103</v>
      </c>
      <c r="D154" s="174" t="s">
        <v>789</v>
      </c>
      <c r="E154" s="76">
        <v>25</v>
      </c>
      <c r="F154" s="181">
        <f>SUM(H154:H154)</f>
        <v>230000000</v>
      </c>
      <c r="G154" s="52" t="s">
        <v>1996</v>
      </c>
      <c r="H154" s="60">
        <f t="shared" si="36"/>
        <v>230000000</v>
      </c>
      <c r="I154" s="60">
        <f t="shared" si="44"/>
        <v>230000000</v>
      </c>
      <c r="J154" s="60">
        <f t="shared" si="44"/>
        <v>0</v>
      </c>
      <c r="K154" s="60">
        <f t="shared" si="44"/>
        <v>0</v>
      </c>
      <c r="L154" s="60">
        <f t="shared" si="44"/>
        <v>0</v>
      </c>
      <c r="M154" s="60">
        <f t="shared" si="44"/>
        <v>0</v>
      </c>
      <c r="N154" s="60">
        <f t="shared" si="44"/>
        <v>0</v>
      </c>
      <c r="O154" s="60">
        <f t="shared" si="46"/>
        <v>0</v>
      </c>
      <c r="P154" s="60">
        <v>0</v>
      </c>
      <c r="Q154" s="60"/>
      <c r="R154" s="60"/>
      <c r="S154" s="60"/>
      <c r="T154" s="60"/>
      <c r="U154" s="60">
        <v>0</v>
      </c>
      <c r="V154" s="60">
        <f t="shared" si="38"/>
        <v>85000000</v>
      </c>
      <c r="W154" s="60">
        <v>85000000</v>
      </c>
      <c r="X154" s="60"/>
      <c r="Y154" s="60"/>
      <c r="Z154" s="60"/>
      <c r="AA154" s="60"/>
      <c r="AB154" s="60"/>
      <c r="AC154" s="60">
        <f t="shared" si="39"/>
        <v>75000000</v>
      </c>
      <c r="AD154" s="60">
        <v>75000000</v>
      </c>
      <c r="AE154" s="60"/>
      <c r="AF154" s="60"/>
      <c r="AG154" s="60"/>
      <c r="AH154" s="60"/>
      <c r="AI154" s="60"/>
      <c r="AJ154" s="60">
        <f t="shared" si="40"/>
        <v>70000000</v>
      </c>
      <c r="AK154" s="60">
        <v>70000000</v>
      </c>
      <c r="AL154" s="60"/>
      <c r="AM154" s="60"/>
      <c r="AN154" s="60"/>
      <c r="AO154" s="60"/>
      <c r="AP154" s="60"/>
    </row>
    <row r="155" spans="1:42" x14ac:dyDescent="0.2">
      <c r="A155" s="26">
        <f t="shared" si="43"/>
        <v>3211530</v>
      </c>
      <c r="B155" s="91">
        <v>1130</v>
      </c>
      <c r="C155" s="15">
        <v>32104</v>
      </c>
      <c r="D155" s="475" t="s">
        <v>2872</v>
      </c>
      <c r="E155" s="469">
        <v>25</v>
      </c>
      <c r="F155" s="471">
        <f>SUM(H155:H157)</f>
        <v>1282000000</v>
      </c>
      <c r="G155" s="52" t="s">
        <v>1996</v>
      </c>
      <c r="H155" s="60">
        <f t="shared" si="36"/>
        <v>342000000</v>
      </c>
      <c r="I155" s="60">
        <f t="shared" si="44"/>
        <v>342000000</v>
      </c>
      <c r="J155" s="60">
        <f t="shared" si="44"/>
        <v>0</v>
      </c>
      <c r="K155" s="60">
        <f t="shared" si="44"/>
        <v>0</v>
      </c>
      <c r="L155" s="60">
        <f t="shared" si="44"/>
        <v>0</v>
      </c>
      <c r="M155" s="60">
        <f t="shared" si="44"/>
        <v>0</v>
      </c>
      <c r="N155" s="60">
        <f t="shared" si="44"/>
        <v>0</v>
      </c>
      <c r="O155" s="60">
        <f t="shared" si="46"/>
        <v>0</v>
      </c>
      <c r="P155" s="60">
        <v>0</v>
      </c>
      <c r="Q155" s="60"/>
      <c r="R155" s="60"/>
      <c r="S155" s="60"/>
      <c r="T155" s="60"/>
      <c r="U155" s="60"/>
      <c r="V155" s="60">
        <f t="shared" si="38"/>
        <v>114000000</v>
      </c>
      <c r="W155" s="60">
        <v>114000000</v>
      </c>
      <c r="X155" s="60"/>
      <c r="Y155" s="60"/>
      <c r="Z155" s="60"/>
      <c r="AA155" s="60"/>
      <c r="AB155" s="60"/>
      <c r="AC155" s="60">
        <f t="shared" si="39"/>
        <v>114000000</v>
      </c>
      <c r="AD155" s="60">
        <v>114000000</v>
      </c>
      <c r="AE155" s="60"/>
      <c r="AF155" s="60"/>
      <c r="AG155" s="60"/>
      <c r="AH155" s="60"/>
      <c r="AI155" s="60"/>
      <c r="AJ155" s="60">
        <f t="shared" si="40"/>
        <v>114000000</v>
      </c>
      <c r="AK155" s="60">
        <v>114000000</v>
      </c>
      <c r="AL155" s="60"/>
      <c r="AM155" s="60"/>
      <c r="AN155" s="60"/>
      <c r="AO155" s="60"/>
      <c r="AP155" s="60"/>
    </row>
    <row r="156" spans="1:42" x14ac:dyDescent="0.2">
      <c r="A156" s="26">
        <f t="shared" si="43"/>
        <v>3211562</v>
      </c>
      <c r="B156" s="91">
        <v>1162</v>
      </c>
      <c r="C156" s="15">
        <v>32104</v>
      </c>
      <c r="D156" s="475"/>
      <c r="E156" s="469"/>
      <c r="F156" s="471"/>
      <c r="G156" s="62" t="s">
        <v>1990</v>
      </c>
      <c r="H156" s="60">
        <f t="shared" si="36"/>
        <v>780000000</v>
      </c>
      <c r="I156" s="60">
        <f t="shared" si="44"/>
        <v>0</v>
      </c>
      <c r="J156" s="60">
        <f t="shared" si="44"/>
        <v>0</v>
      </c>
      <c r="K156" s="60">
        <f t="shared" si="44"/>
        <v>0</v>
      </c>
      <c r="L156" s="60">
        <f t="shared" si="44"/>
        <v>0</v>
      </c>
      <c r="M156" s="60">
        <f t="shared" si="44"/>
        <v>780000000</v>
      </c>
      <c r="N156" s="60">
        <f t="shared" si="44"/>
        <v>0</v>
      </c>
      <c r="O156" s="60">
        <f t="shared" si="46"/>
        <v>0</v>
      </c>
      <c r="P156" s="60"/>
      <c r="Q156" s="60"/>
      <c r="R156" s="60"/>
      <c r="S156" s="60"/>
      <c r="T156" s="60"/>
      <c r="U156" s="60"/>
      <c r="V156" s="60">
        <f t="shared" si="38"/>
        <v>380000000</v>
      </c>
      <c r="W156" s="60"/>
      <c r="X156" s="60"/>
      <c r="Y156" s="60"/>
      <c r="Z156" s="60"/>
      <c r="AA156" s="60">
        <v>380000000</v>
      </c>
      <c r="AB156" s="60"/>
      <c r="AC156" s="60">
        <f t="shared" si="39"/>
        <v>200000000</v>
      </c>
      <c r="AD156" s="60"/>
      <c r="AE156" s="60"/>
      <c r="AF156" s="60"/>
      <c r="AG156" s="60"/>
      <c r="AH156" s="60">
        <v>200000000</v>
      </c>
      <c r="AI156" s="60"/>
      <c r="AJ156" s="60">
        <f t="shared" si="40"/>
        <v>200000000</v>
      </c>
      <c r="AK156" s="60"/>
      <c r="AL156" s="60"/>
      <c r="AM156" s="60"/>
      <c r="AN156" s="60"/>
      <c r="AO156" s="60">
        <v>200000000</v>
      </c>
      <c r="AP156" s="60"/>
    </row>
    <row r="157" spans="1:42" x14ac:dyDescent="0.2">
      <c r="A157" s="26">
        <f t="shared" si="43"/>
        <v>3211531</v>
      </c>
      <c r="B157" s="91">
        <v>1131</v>
      </c>
      <c r="C157" s="15">
        <v>32104</v>
      </c>
      <c r="D157" s="476"/>
      <c r="E157" s="469"/>
      <c r="F157" s="471"/>
      <c r="G157" s="62" t="s">
        <v>1991</v>
      </c>
      <c r="H157" s="60">
        <f t="shared" si="36"/>
        <v>160000000</v>
      </c>
      <c r="I157" s="60">
        <f t="shared" ref="I157:N172" si="47">P157+W157+AD157+AK157</f>
        <v>60000000</v>
      </c>
      <c r="J157" s="60">
        <f t="shared" si="47"/>
        <v>0</v>
      </c>
      <c r="K157" s="60">
        <f t="shared" si="47"/>
        <v>0</v>
      </c>
      <c r="L157" s="60">
        <f t="shared" si="47"/>
        <v>0</v>
      </c>
      <c r="M157" s="60">
        <f t="shared" si="47"/>
        <v>100000000</v>
      </c>
      <c r="N157" s="60">
        <f t="shared" si="47"/>
        <v>0</v>
      </c>
      <c r="O157" s="60">
        <f t="shared" si="46"/>
        <v>0</v>
      </c>
      <c r="P157" s="60">
        <v>0</v>
      </c>
      <c r="Q157" s="60"/>
      <c r="R157" s="60"/>
      <c r="S157" s="60"/>
      <c r="T157" s="60"/>
      <c r="U157" s="60"/>
      <c r="V157" s="60">
        <f t="shared" si="38"/>
        <v>100000000</v>
      </c>
      <c r="W157" s="60">
        <v>0</v>
      </c>
      <c r="X157" s="60"/>
      <c r="Y157" s="60"/>
      <c r="Z157" s="60"/>
      <c r="AA157" s="60">
        <v>100000000</v>
      </c>
      <c r="AB157" s="60"/>
      <c r="AC157" s="60">
        <f t="shared" si="39"/>
        <v>30000000</v>
      </c>
      <c r="AD157" s="60">
        <v>30000000</v>
      </c>
      <c r="AE157" s="60"/>
      <c r="AF157" s="60"/>
      <c r="AG157" s="60"/>
      <c r="AH157" s="60"/>
      <c r="AI157" s="60"/>
      <c r="AJ157" s="60">
        <f t="shared" si="40"/>
        <v>30000000</v>
      </c>
      <c r="AK157" s="60">
        <v>30000000</v>
      </c>
      <c r="AL157" s="60"/>
      <c r="AM157" s="60"/>
      <c r="AN157" s="60"/>
      <c r="AO157" s="60"/>
      <c r="AP157" s="60"/>
    </row>
    <row r="158" spans="1:42" x14ac:dyDescent="0.2">
      <c r="A158" s="26">
        <f t="shared" si="43"/>
        <v>3311208</v>
      </c>
      <c r="B158" s="91">
        <v>1108</v>
      </c>
      <c r="C158" s="15">
        <v>33101</v>
      </c>
      <c r="D158" s="472" t="s">
        <v>2873</v>
      </c>
      <c r="E158" s="469">
        <v>33.33</v>
      </c>
      <c r="F158" s="471">
        <f>SUM(H158:H162)</f>
        <v>339000000</v>
      </c>
      <c r="G158" s="174" t="s">
        <v>1997</v>
      </c>
      <c r="H158" s="60">
        <f t="shared" si="36"/>
        <v>128000000</v>
      </c>
      <c r="I158" s="60">
        <f t="shared" si="47"/>
        <v>128000000</v>
      </c>
      <c r="J158" s="60">
        <f t="shared" si="47"/>
        <v>0</v>
      </c>
      <c r="K158" s="60">
        <f t="shared" si="47"/>
        <v>0</v>
      </c>
      <c r="L158" s="60">
        <f t="shared" si="47"/>
        <v>0</v>
      </c>
      <c r="M158" s="60">
        <f t="shared" si="47"/>
        <v>0</v>
      </c>
      <c r="N158" s="60">
        <f t="shared" si="47"/>
        <v>0</v>
      </c>
      <c r="O158" s="60">
        <f t="shared" si="46"/>
        <v>70000000</v>
      </c>
      <c r="P158" s="60">
        <v>70000000</v>
      </c>
      <c r="Q158" s="60"/>
      <c r="R158" s="60"/>
      <c r="S158" s="60"/>
      <c r="T158" s="60"/>
      <c r="U158" s="60">
        <v>0</v>
      </c>
      <c r="V158" s="60">
        <f t="shared" si="38"/>
        <v>13000000</v>
      </c>
      <c r="W158" s="60">
        <v>13000000</v>
      </c>
      <c r="X158" s="60"/>
      <c r="Y158" s="60"/>
      <c r="Z158" s="60"/>
      <c r="AA158" s="60"/>
      <c r="AB158" s="60"/>
      <c r="AC158" s="60">
        <f t="shared" si="39"/>
        <v>15000000</v>
      </c>
      <c r="AD158" s="60">
        <v>15000000</v>
      </c>
      <c r="AE158" s="60"/>
      <c r="AF158" s="60"/>
      <c r="AG158" s="60"/>
      <c r="AH158" s="60"/>
      <c r="AI158" s="60"/>
      <c r="AJ158" s="60">
        <f t="shared" si="40"/>
        <v>30000000</v>
      </c>
      <c r="AK158" s="60">
        <v>30000000</v>
      </c>
      <c r="AL158" s="60"/>
      <c r="AM158" s="60"/>
      <c r="AN158" s="60"/>
      <c r="AO158" s="60"/>
      <c r="AP158" s="60"/>
    </row>
    <row r="159" spans="1:42" x14ac:dyDescent="0.2">
      <c r="A159" s="26">
        <f t="shared" si="43"/>
        <v>3311236</v>
      </c>
      <c r="B159" s="91">
        <v>1136</v>
      </c>
      <c r="C159" s="15">
        <v>33101</v>
      </c>
      <c r="D159" s="472"/>
      <c r="E159" s="469"/>
      <c r="F159" s="471"/>
      <c r="G159" s="174" t="s">
        <v>2847</v>
      </c>
      <c r="H159" s="60">
        <f t="shared" si="36"/>
        <v>140000000</v>
      </c>
      <c r="I159" s="60">
        <f t="shared" si="47"/>
        <v>140000000</v>
      </c>
      <c r="J159" s="60">
        <f t="shared" si="47"/>
        <v>0</v>
      </c>
      <c r="K159" s="60">
        <f t="shared" si="47"/>
        <v>0</v>
      </c>
      <c r="L159" s="60">
        <f t="shared" si="47"/>
        <v>0</v>
      </c>
      <c r="M159" s="60">
        <f t="shared" si="47"/>
        <v>0</v>
      </c>
      <c r="N159" s="60">
        <f t="shared" si="47"/>
        <v>0</v>
      </c>
      <c r="O159" s="60">
        <f t="shared" si="46"/>
        <v>110000000</v>
      </c>
      <c r="P159" s="60">
        <v>110000000</v>
      </c>
      <c r="Q159" s="60"/>
      <c r="R159" s="60"/>
      <c r="S159" s="60"/>
      <c r="T159" s="60"/>
      <c r="U159" s="60"/>
      <c r="V159" s="60">
        <f t="shared" si="38"/>
        <v>10000000</v>
      </c>
      <c r="W159" s="60">
        <v>10000000</v>
      </c>
      <c r="X159" s="60"/>
      <c r="Y159" s="60"/>
      <c r="Z159" s="60"/>
      <c r="AA159" s="60"/>
      <c r="AB159" s="60"/>
      <c r="AC159" s="60">
        <f t="shared" si="39"/>
        <v>10000000</v>
      </c>
      <c r="AD159" s="60">
        <v>10000000</v>
      </c>
      <c r="AE159" s="60"/>
      <c r="AF159" s="60"/>
      <c r="AG159" s="60"/>
      <c r="AH159" s="60"/>
      <c r="AI159" s="60"/>
      <c r="AJ159" s="60">
        <f t="shared" si="40"/>
        <v>10000000</v>
      </c>
      <c r="AK159" s="60">
        <v>10000000</v>
      </c>
      <c r="AL159" s="60"/>
      <c r="AM159" s="60"/>
      <c r="AN159" s="60"/>
      <c r="AO159" s="60"/>
      <c r="AP159" s="60"/>
    </row>
    <row r="160" spans="1:42" x14ac:dyDescent="0.2">
      <c r="A160" s="26">
        <f t="shared" si="43"/>
        <v>3311217</v>
      </c>
      <c r="B160" s="91">
        <v>1117</v>
      </c>
      <c r="C160" s="15">
        <v>33101</v>
      </c>
      <c r="D160" s="472"/>
      <c r="E160" s="469"/>
      <c r="F160" s="471"/>
      <c r="G160" s="173" t="s">
        <v>1992</v>
      </c>
      <c r="H160" s="60">
        <f t="shared" si="36"/>
        <v>61000000</v>
      </c>
      <c r="I160" s="60">
        <f t="shared" si="47"/>
        <v>61000000</v>
      </c>
      <c r="J160" s="60">
        <f t="shared" si="47"/>
        <v>0</v>
      </c>
      <c r="K160" s="60">
        <f t="shared" si="47"/>
        <v>0</v>
      </c>
      <c r="L160" s="60">
        <f t="shared" si="47"/>
        <v>0</v>
      </c>
      <c r="M160" s="60">
        <f t="shared" si="47"/>
        <v>0</v>
      </c>
      <c r="N160" s="60">
        <f t="shared" si="47"/>
        <v>0</v>
      </c>
      <c r="O160" s="60">
        <f t="shared" si="46"/>
        <v>0</v>
      </c>
      <c r="P160" s="60"/>
      <c r="Q160" s="60"/>
      <c r="R160" s="60"/>
      <c r="S160" s="60"/>
      <c r="T160" s="60"/>
      <c r="U160" s="60"/>
      <c r="V160" s="60">
        <f t="shared" si="38"/>
        <v>27000000</v>
      </c>
      <c r="W160" s="60">
        <v>27000000</v>
      </c>
      <c r="X160" s="60"/>
      <c r="Y160" s="60"/>
      <c r="Z160" s="60"/>
      <c r="AA160" s="60"/>
      <c r="AB160" s="60"/>
      <c r="AC160" s="60">
        <f t="shared" si="39"/>
        <v>15000000</v>
      </c>
      <c r="AD160" s="60">
        <v>15000000</v>
      </c>
      <c r="AE160" s="60"/>
      <c r="AF160" s="60"/>
      <c r="AG160" s="60"/>
      <c r="AH160" s="60"/>
      <c r="AI160" s="60"/>
      <c r="AJ160" s="60">
        <f t="shared" si="40"/>
        <v>19000000</v>
      </c>
      <c r="AK160" s="60">
        <v>19000000</v>
      </c>
      <c r="AL160" s="60"/>
      <c r="AM160" s="60"/>
      <c r="AN160" s="60"/>
      <c r="AO160" s="60"/>
      <c r="AP160" s="60"/>
    </row>
    <row r="161" spans="1:42" x14ac:dyDescent="0.2">
      <c r="A161" s="26">
        <f t="shared" si="43"/>
        <v>3311232</v>
      </c>
      <c r="B161" s="91">
        <v>1132</v>
      </c>
      <c r="C161" s="15">
        <v>33101</v>
      </c>
      <c r="D161" s="472"/>
      <c r="E161" s="469"/>
      <c r="F161" s="471"/>
      <c r="G161" s="174" t="s">
        <v>1989</v>
      </c>
      <c r="H161" s="60">
        <f t="shared" si="36"/>
        <v>0</v>
      </c>
      <c r="I161" s="60">
        <f t="shared" si="47"/>
        <v>0</v>
      </c>
      <c r="J161" s="60">
        <f t="shared" si="47"/>
        <v>0</v>
      </c>
      <c r="K161" s="60">
        <f t="shared" si="47"/>
        <v>0</v>
      </c>
      <c r="L161" s="60">
        <f t="shared" si="47"/>
        <v>0</v>
      </c>
      <c r="M161" s="60">
        <f t="shared" si="47"/>
        <v>0</v>
      </c>
      <c r="N161" s="60">
        <f t="shared" si="47"/>
        <v>0</v>
      </c>
      <c r="O161" s="60">
        <f t="shared" si="46"/>
        <v>0</v>
      </c>
      <c r="P161" s="60"/>
      <c r="Q161" s="60"/>
      <c r="R161" s="60"/>
      <c r="S161" s="60"/>
      <c r="T161" s="60"/>
      <c r="U161" s="60"/>
      <c r="V161" s="60">
        <f t="shared" si="38"/>
        <v>0</v>
      </c>
      <c r="W161" s="60"/>
      <c r="X161" s="60"/>
      <c r="Y161" s="60"/>
      <c r="Z161" s="60"/>
      <c r="AA161" s="60"/>
      <c r="AB161" s="60"/>
      <c r="AC161" s="60">
        <f t="shared" si="39"/>
        <v>0</v>
      </c>
      <c r="AD161" s="60"/>
      <c r="AE161" s="60"/>
      <c r="AF161" s="60"/>
      <c r="AG161" s="60"/>
      <c r="AH161" s="60"/>
      <c r="AI161" s="60"/>
      <c r="AJ161" s="60">
        <f t="shared" si="40"/>
        <v>0</v>
      </c>
      <c r="AK161" s="60"/>
      <c r="AL161" s="60"/>
      <c r="AM161" s="60"/>
      <c r="AN161" s="60"/>
      <c r="AO161" s="60"/>
      <c r="AP161" s="60"/>
    </row>
    <row r="162" spans="1:42" x14ac:dyDescent="0.2">
      <c r="A162" s="26">
        <f t="shared" si="43"/>
        <v>3311230</v>
      </c>
      <c r="B162" s="91">
        <v>1130</v>
      </c>
      <c r="C162" s="15">
        <v>33101</v>
      </c>
      <c r="D162" s="480"/>
      <c r="E162" s="469"/>
      <c r="F162" s="471"/>
      <c r="G162" s="52" t="s">
        <v>1996</v>
      </c>
      <c r="H162" s="60">
        <f t="shared" si="36"/>
        <v>10000000</v>
      </c>
      <c r="I162" s="60">
        <f t="shared" si="47"/>
        <v>10000000</v>
      </c>
      <c r="J162" s="60">
        <f t="shared" si="47"/>
        <v>0</v>
      </c>
      <c r="K162" s="60">
        <f t="shared" si="47"/>
        <v>0</v>
      </c>
      <c r="L162" s="60">
        <f t="shared" si="47"/>
        <v>0</v>
      </c>
      <c r="M162" s="60">
        <f t="shared" si="47"/>
        <v>0</v>
      </c>
      <c r="N162" s="60">
        <f t="shared" si="47"/>
        <v>0</v>
      </c>
      <c r="O162" s="60">
        <f t="shared" si="46"/>
        <v>0</v>
      </c>
      <c r="P162" s="60">
        <v>0</v>
      </c>
      <c r="Q162" s="60"/>
      <c r="R162" s="60"/>
      <c r="S162" s="60"/>
      <c r="T162" s="60"/>
      <c r="U162" s="60"/>
      <c r="V162" s="60">
        <f t="shared" si="38"/>
        <v>10000000</v>
      </c>
      <c r="W162" s="60">
        <v>10000000</v>
      </c>
      <c r="X162" s="60"/>
      <c r="Y162" s="60"/>
      <c r="Z162" s="60"/>
      <c r="AA162" s="60"/>
      <c r="AB162" s="60"/>
      <c r="AC162" s="60">
        <f t="shared" si="39"/>
        <v>0</v>
      </c>
      <c r="AD162" s="60"/>
      <c r="AE162" s="60"/>
      <c r="AF162" s="60"/>
      <c r="AG162" s="60"/>
      <c r="AH162" s="60"/>
      <c r="AI162" s="60"/>
      <c r="AJ162" s="60">
        <f t="shared" si="40"/>
        <v>0</v>
      </c>
      <c r="AK162" s="60"/>
      <c r="AL162" s="60"/>
      <c r="AM162" s="60"/>
      <c r="AN162" s="60"/>
      <c r="AO162" s="60"/>
      <c r="AP162" s="60"/>
    </row>
    <row r="163" spans="1:42" ht="27" x14ac:dyDescent="0.2">
      <c r="A163" s="26">
        <f t="shared" si="43"/>
        <v>3311308</v>
      </c>
      <c r="B163" s="91">
        <v>1108</v>
      </c>
      <c r="C163" s="15">
        <v>33102</v>
      </c>
      <c r="D163" s="174" t="s">
        <v>794</v>
      </c>
      <c r="E163" s="76">
        <v>33.33</v>
      </c>
      <c r="F163" s="181">
        <f t="shared" ref="F163:F170" si="48">SUM(H163:H163)</f>
        <v>1771607916</v>
      </c>
      <c r="G163" s="174" t="s">
        <v>1997</v>
      </c>
      <c r="H163" s="60">
        <f t="shared" si="36"/>
        <v>1771607916</v>
      </c>
      <c r="I163" s="60">
        <f t="shared" si="47"/>
        <v>1771607916</v>
      </c>
      <c r="J163" s="60">
        <f t="shared" si="47"/>
        <v>0</v>
      </c>
      <c r="K163" s="60">
        <f t="shared" si="47"/>
        <v>0</v>
      </c>
      <c r="L163" s="60">
        <f t="shared" si="47"/>
        <v>0</v>
      </c>
      <c r="M163" s="60">
        <f t="shared" si="47"/>
        <v>0</v>
      </c>
      <c r="N163" s="60">
        <f t="shared" si="47"/>
        <v>0</v>
      </c>
      <c r="O163" s="60">
        <f t="shared" si="46"/>
        <v>310000000</v>
      </c>
      <c r="P163" s="60">
        <v>310000000</v>
      </c>
      <c r="Q163" s="60"/>
      <c r="R163" s="60"/>
      <c r="S163" s="60"/>
      <c r="T163" s="60"/>
      <c r="U163" s="60"/>
      <c r="V163" s="60">
        <f t="shared" si="38"/>
        <v>420000000</v>
      </c>
      <c r="W163" s="60">
        <v>420000000</v>
      </c>
      <c r="X163" s="60"/>
      <c r="Y163" s="60"/>
      <c r="Z163" s="60"/>
      <c r="AA163" s="60"/>
      <c r="AB163" s="60"/>
      <c r="AC163" s="60">
        <f t="shared" si="39"/>
        <v>540928986</v>
      </c>
      <c r="AD163" s="60">
        <v>540928986</v>
      </c>
      <c r="AE163" s="60"/>
      <c r="AF163" s="60"/>
      <c r="AG163" s="60"/>
      <c r="AH163" s="60"/>
      <c r="AI163" s="60"/>
      <c r="AJ163" s="60">
        <f t="shared" si="40"/>
        <v>500678930</v>
      </c>
      <c r="AK163" s="60">
        <v>500678930</v>
      </c>
      <c r="AL163" s="60"/>
      <c r="AM163" s="60"/>
      <c r="AN163" s="60"/>
      <c r="AO163" s="60"/>
      <c r="AP163" s="60"/>
    </row>
    <row r="164" spans="1:42" x14ac:dyDescent="0.2">
      <c r="A164" s="26">
        <f t="shared" si="43"/>
        <v>3311406</v>
      </c>
      <c r="B164" s="91">
        <v>1106</v>
      </c>
      <c r="C164" s="15">
        <v>33103</v>
      </c>
      <c r="D164" s="174" t="s">
        <v>795</v>
      </c>
      <c r="E164" s="76">
        <v>33.340000000000003</v>
      </c>
      <c r="F164" s="181">
        <f t="shared" si="48"/>
        <v>752542815</v>
      </c>
      <c r="G164" s="62" t="s">
        <v>1993</v>
      </c>
      <c r="H164" s="60">
        <f t="shared" si="36"/>
        <v>752542815</v>
      </c>
      <c r="I164" s="60">
        <f t="shared" si="47"/>
        <v>0</v>
      </c>
      <c r="J164" s="60">
        <f t="shared" si="47"/>
        <v>668870275</v>
      </c>
      <c r="K164" s="60">
        <f t="shared" si="47"/>
        <v>0</v>
      </c>
      <c r="L164" s="60">
        <f t="shared" si="47"/>
        <v>0</v>
      </c>
      <c r="M164" s="60">
        <f t="shared" si="47"/>
        <v>83672540</v>
      </c>
      <c r="N164" s="60">
        <f t="shared" si="47"/>
        <v>0</v>
      </c>
      <c r="O164" s="60">
        <f t="shared" si="46"/>
        <v>72544815</v>
      </c>
      <c r="P164" s="60">
        <v>0</v>
      </c>
      <c r="Q164" s="60">
        <v>52544815</v>
      </c>
      <c r="R164" s="60"/>
      <c r="S164" s="60"/>
      <c r="T164" s="60">
        <v>20000000</v>
      </c>
      <c r="U164" s="60"/>
      <c r="V164" s="60">
        <f t="shared" si="38"/>
        <v>220000000</v>
      </c>
      <c r="W164" s="60">
        <v>0</v>
      </c>
      <c r="X164" s="60">
        <v>199400000</v>
      </c>
      <c r="Y164" s="60"/>
      <c r="Z164" s="60"/>
      <c r="AA164" s="60">
        <v>20600000</v>
      </c>
      <c r="AB164" s="60"/>
      <c r="AC164" s="60">
        <f t="shared" si="39"/>
        <v>226600000</v>
      </c>
      <c r="AD164" s="60">
        <v>0</v>
      </c>
      <c r="AE164" s="60">
        <v>205382000</v>
      </c>
      <c r="AF164" s="60"/>
      <c r="AG164" s="60"/>
      <c r="AH164" s="60">
        <v>21218000</v>
      </c>
      <c r="AI164" s="60"/>
      <c r="AJ164" s="60">
        <f t="shared" si="40"/>
        <v>233398000</v>
      </c>
      <c r="AK164" s="60">
        <v>0</v>
      </c>
      <c r="AL164" s="60">
        <v>211543460</v>
      </c>
      <c r="AM164" s="60"/>
      <c r="AN164" s="60"/>
      <c r="AO164" s="60">
        <v>21854540</v>
      </c>
      <c r="AP164" s="60"/>
    </row>
    <row r="165" spans="1:42" ht="40.5" x14ac:dyDescent="0.2">
      <c r="A165" s="26">
        <f t="shared" si="43"/>
        <v>3411276</v>
      </c>
      <c r="B165" s="91">
        <v>1176</v>
      </c>
      <c r="C165" s="15">
        <v>34101</v>
      </c>
      <c r="D165" s="174" t="s">
        <v>2874</v>
      </c>
      <c r="E165" s="76">
        <v>20</v>
      </c>
      <c r="F165" s="181">
        <f t="shared" si="48"/>
        <v>6250000000</v>
      </c>
      <c r="G165" s="173" t="s">
        <v>1998</v>
      </c>
      <c r="H165" s="60">
        <f t="shared" si="36"/>
        <v>6250000000</v>
      </c>
      <c r="I165" s="60">
        <f t="shared" si="47"/>
        <v>6250000000</v>
      </c>
      <c r="J165" s="60">
        <f t="shared" si="47"/>
        <v>0</v>
      </c>
      <c r="K165" s="60">
        <f t="shared" si="47"/>
        <v>0</v>
      </c>
      <c r="L165" s="60">
        <f t="shared" si="47"/>
        <v>0</v>
      </c>
      <c r="M165" s="60">
        <f t="shared" si="47"/>
        <v>0</v>
      </c>
      <c r="N165" s="60">
        <f t="shared" si="47"/>
        <v>0</v>
      </c>
      <c r="O165" s="60">
        <f t="shared" si="46"/>
        <v>1450000000</v>
      </c>
      <c r="P165" s="60">
        <v>1450000000</v>
      </c>
      <c r="Q165" s="60"/>
      <c r="R165" s="60"/>
      <c r="S165" s="60"/>
      <c r="T165" s="60"/>
      <c r="U165" s="60">
        <v>0</v>
      </c>
      <c r="V165" s="60">
        <f t="shared" si="38"/>
        <v>1600000000</v>
      </c>
      <c r="W165" s="60">
        <v>1600000000</v>
      </c>
      <c r="X165" s="60"/>
      <c r="Y165" s="60"/>
      <c r="Z165" s="60"/>
      <c r="AA165" s="60"/>
      <c r="AB165" s="60"/>
      <c r="AC165" s="60">
        <f t="shared" si="39"/>
        <v>1600000000</v>
      </c>
      <c r="AD165" s="60">
        <v>1600000000</v>
      </c>
      <c r="AE165" s="60"/>
      <c r="AF165" s="60"/>
      <c r="AG165" s="60"/>
      <c r="AH165" s="60"/>
      <c r="AI165" s="60"/>
      <c r="AJ165" s="60">
        <f>AK165+AL165+AM165+AN165+AO165+AP165</f>
        <v>1600000000</v>
      </c>
      <c r="AK165" s="60">
        <v>1600000000</v>
      </c>
      <c r="AL165" s="60"/>
      <c r="AM165" s="60"/>
      <c r="AN165" s="60"/>
      <c r="AO165" s="60"/>
      <c r="AP165" s="60"/>
    </row>
    <row r="166" spans="1:42" ht="40.5" x14ac:dyDescent="0.2">
      <c r="A166" s="26">
        <f t="shared" si="43"/>
        <v>3411376</v>
      </c>
      <c r="B166" s="91">
        <v>1176</v>
      </c>
      <c r="C166" s="15">
        <v>34102</v>
      </c>
      <c r="D166" s="174" t="s">
        <v>2875</v>
      </c>
      <c r="E166" s="76">
        <v>20</v>
      </c>
      <c r="F166" s="181">
        <f t="shared" si="48"/>
        <v>7200000000</v>
      </c>
      <c r="G166" s="173" t="s">
        <v>1998</v>
      </c>
      <c r="H166" s="60">
        <f t="shared" si="36"/>
        <v>7200000000</v>
      </c>
      <c r="I166" s="60">
        <f t="shared" si="47"/>
        <v>4800000000</v>
      </c>
      <c r="J166" s="60">
        <f t="shared" si="47"/>
        <v>0</v>
      </c>
      <c r="K166" s="60">
        <f t="shared" si="47"/>
        <v>2400000000</v>
      </c>
      <c r="L166" s="60">
        <f t="shared" si="47"/>
        <v>0</v>
      </c>
      <c r="M166" s="60">
        <f t="shared" si="47"/>
        <v>0</v>
      </c>
      <c r="N166" s="60">
        <f t="shared" si="47"/>
        <v>0</v>
      </c>
      <c r="O166" s="60">
        <f t="shared" si="46"/>
        <v>3450000000</v>
      </c>
      <c r="P166" s="60">
        <v>1550000000</v>
      </c>
      <c r="Q166" s="60"/>
      <c r="R166" s="60">
        <v>1900000000</v>
      </c>
      <c r="S166" s="60"/>
      <c r="T166" s="60">
        <v>0</v>
      </c>
      <c r="U166" s="60"/>
      <c r="V166" s="60">
        <f t="shared" si="38"/>
        <v>1750000000</v>
      </c>
      <c r="W166" s="60">
        <v>1250000000</v>
      </c>
      <c r="X166" s="60"/>
      <c r="Y166" s="60">
        <v>500000000</v>
      </c>
      <c r="Z166" s="60"/>
      <c r="AA166" s="60">
        <v>0</v>
      </c>
      <c r="AB166" s="60"/>
      <c r="AC166" s="60">
        <f t="shared" si="39"/>
        <v>1000000000</v>
      </c>
      <c r="AD166" s="60">
        <v>1000000000</v>
      </c>
      <c r="AE166" s="60"/>
      <c r="AF166" s="60"/>
      <c r="AG166" s="60"/>
      <c r="AH166" s="60"/>
      <c r="AI166" s="60"/>
      <c r="AJ166" s="60">
        <f>SUM(AK166:AP166)</f>
        <v>1000000000</v>
      </c>
      <c r="AK166" s="60">
        <v>1000000000</v>
      </c>
      <c r="AL166" s="60"/>
      <c r="AM166" s="60"/>
      <c r="AN166" s="60"/>
      <c r="AO166" s="60"/>
      <c r="AP166" s="60"/>
    </row>
    <row r="167" spans="1:42" ht="40.5" x14ac:dyDescent="0.2">
      <c r="A167" s="26">
        <f t="shared" si="43"/>
        <v>3411476</v>
      </c>
      <c r="B167" s="91">
        <v>1176</v>
      </c>
      <c r="C167" s="15">
        <v>34103</v>
      </c>
      <c r="D167" s="174" t="s">
        <v>0</v>
      </c>
      <c r="E167" s="76">
        <v>20</v>
      </c>
      <c r="F167" s="181">
        <f t="shared" si="48"/>
        <v>56867539860</v>
      </c>
      <c r="G167" s="173" t="s">
        <v>1998</v>
      </c>
      <c r="H167" s="60">
        <f t="shared" si="36"/>
        <v>56867539860</v>
      </c>
      <c r="I167" s="60">
        <f t="shared" si="47"/>
        <v>7950000000</v>
      </c>
      <c r="J167" s="60">
        <f t="shared" si="47"/>
        <v>0</v>
      </c>
      <c r="K167" s="60">
        <f t="shared" si="47"/>
        <v>48917539860</v>
      </c>
      <c r="L167" s="60">
        <f t="shared" si="47"/>
        <v>0</v>
      </c>
      <c r="M167" s="60">
        <f t="shared" si="47"/>
        <v>0</v>
      </c>
      <c r="N167" s="60">
        <f t="shared" si="47"/>
        <v>0</v>
      </c>
      <c r="O167" s="60">
        <f t="shared" si="46"/>
        <v>9985793442</v>
      </c>
      <c r="P167" s="60">
        <v>0</v>
      </c>
      <c r="Q167" s="60"/>
      <c r="R167" s="60">
        <v>9985793442</v>
      </c>
      <c r="S167" s="60"/>
      <c r="T167" s="60"/>
      <c r="U167" s="60"/>
      <c r="V167" s="60">
        <f t="shared" si="38"/>
        <v>13907367245</v>
      </c>
      <c r="W167" s="60">
        <v>1650000000</v>
      </c>
      <c r="X167" s="60"/>
      <c r="Y167" s="60">
        <v>12257367245</v>
      </c>
      <c r="Z167" s="60"/>
      <c r="AA167" s="60"/>
      <c r="AB167" s="60"/>
      <c r="AC167" s="60">
        <f t="shared" si="39"/>
        <v>16040088263</v>
      </c>
      <c r="AD167" s="60">
        <v>2900000000</v>
      </c>
      <c r="AE167" s="60"/>
      <c r="AF167" s="60">
        <v>13140088263</v>
      </c>
      <c r="AG167" s="60"/>
      <c r="AH167" s="60"/>
      <c r="AI167" s="60"/>
      <c r="AJ167" s="60">
        <f>SUM(AK167:AP167)</f>
        <v>16934290910</v>
      </c>
      <c r="AK167" s="60">
        <v>3400000000</v>
      </c>
      <c r="AL167" s="60"/>
      <c r="AM167" s="60">
        <v>13534290910</v>
      </c>
      <c r="AN167" s="60"/>
      <c r="AO167" s="60"/>
      <c r="AP167" s="60"/>
    </row>
    <row r="168" spans="1:42" ht="27" x14ac:dyDescent="0.2">
      <c r="A168" s="26">
        <f t="shared" si="43"/>
        <v>3411576</v>
      </c>
      <c r="B168" s="91">
        <v>1176</v>
      </c>
      <c r="C168" s="15">
        <v>34104</v>
      </c>
      <c r="D168" s="174" t="s">
        <v>1</v>
      </c>
      <c r="E168" s="76">
        <v>20</v>
      </c>
      <c r="F168" s="181">
        <f t="shared" si="48"/>
        <v>3582817733</v>
      </c>
      <c r="G168" s="173" t="s">
        <v>1998</v>
      </c>
      <c r="H168" s="60">
        <f t="shared" si="36"/>
        <v>3582817733</v>
      </c>
      <c r="I168" s="60">
        <f t="shared" si="47"/>
        <v>0</v>
      </c>
      <c r="J168" s="60">
        <f t="shared" si="47"/>
        <v>0</v>
      </c>
      <c r="K168" s="60">
        <f t="shared" si="47"/>
        <v>0</v>
      </c>
      <c r="L168" s="60">
        <f t="shared" si="47"/>
        <v>0</v>
      </c>
      <c r="M168" s="60">
        <f t="shared" si="47"/>
        <v>0</v>
      </c>
      <c r="N168" s="60">
        <f t="shared" si="47"/>
        <v>3582817733</v>
      </c>
      <c r="O168" s="60">
        <f t="shared" si="46"/>
        <v>1582817733</v>
      </c>
      <c r="P168" s="60">
        <v>0</v>
      </c>
      <c r="Q168" s="60"/>
      <c r="R168" s="60"/>
      <c r="S168" s="60"/>
      <c r="T168" s="60">
        <v>0</v>
      </c>
      <c r="U168" s="60">
        <v>1582817733</v>
      </c>
      <c r="V168" s="60">
        <f t="shared" si="38"/>
        <v>1000000000</v>
      </c>
      <c r="W168" s="60">
        <v>0</v>
      </c>
      <c r="X168" s="60"/>
      <c r="Y168" s="60"/>
      <c r="Z168" s="60"/>
      <c r="AA168" s="60">
        <v>0</v>
      </c>
      <c r="AB168" s="60">
        <v>1000000000</v>
      </c>
      <c r="AC168" s="60">
        <f t="shared" si="39"/>
        <v>1000000000</v>
      </c>
      <c r="AD168" s="60">
        <v>0</v>
      </c>
      <c r="AE168" s="60"/>
      <c r="AF168" s="60"/>
      <c r="AG168" s="60"/>
      <c r="AH168" s="60">
        <v>0</v>
      </c>
      <c r="AI168" s="60">
        <v>1000000000</v>
      </c>
      <c r="AJ168" s="60">
        <f>SUM(AK168:AP168)</f>
        <v>0</v>
      </c>
      <c r="AK168" s="60">
        <v>0</v>
      </c>
      <c r="AL168" s="60"/>
      <c r="AM168" s="60"/>
      <c r="AN168" s="60"/>
      <c r="AO168" s="60"/>
      <c r="AP168" s="60"/>
    </row>
    <row r="169" spans="1:42" ht="27" x14ac:dyDescent="0.2">
      <c r="A169" s="26">
        <f t="shared" si="43"/>
        <v>3411676</v>
      </c>
      <c r="B169" s="91">
        <v>1176</v>
      </c>
      <c r="C169" s="15">
        <v>34105</v>
      </c>
      <c r="D169" s="174" t="s">
        <v>2</v>
      </c>
      <c r="E169" s="76">
        <v>20</v>
      </c>
      <c r="F169" s="181">
        <f t="shared" si="48"/>
        <v>2500000000</v>
      </c>
      <c r="G169" s="173" t="s">
        <v>1998</v>
      </c>
      <c r="H169" s="60">
        <f t="shared" si="36"/>
        <v>2500000000</v>
      </c>
      <c r="I169" s="60">
        <f t="shared" si="47"/>
        <v>2000000000</v>
      </c>
      <c r="J169" s="60">
        <f t="shared" si="47"/>
        <v>0</v>
      </c>
      <c r="K169" s="60">
        <f t="shared" si="47"/>
        <v>500000000</v>
      </c>
      <c r="L169" s="60">
        <f t="shared" si="47"/>
        <v>0</v>
      </c>
      <c r="M169" s="60">
        <f t="shared" si="47"/>
        <v>0</v>
      </c>
      <c r="N169" s="60">
        <f t="shared" si="47"/>
        <v>0</v>
      </c>
      <c r="O169" s="60">
        <f t="shared" si="46"/>
        <v>1500000000</v>
      </c>
      <c r="P169" s="60">
        <v>1000000000</v>
      </c>
      <c r="Q169" s="60"/>
      <c r="R169" s="60">
        <v>500000000</v>
      </c>
      <c r="S169" s="60"/>
      <c r="T169" s="60"/>
      <c r="U169" s="60"/>
      <c r="V169" s="60">
        <f t="shared" si="38"/>
        <v>500000000</v>
      </c>
      <c r="W169" s="60">
        <v>500000000</v>
      </c>
      <c r="X169" s="60"/>
      <c r="Y169" s="60"/>
      <c r="Z169" s="60"/>
      <c r="AA169" s="60"/>
      <c r="AB169" s="60"/>
      <c r="AC169" s="60">
        <f t="shared" si="39"/>
        <v>500000000</v>
      </c>
      <c r="AD169" s="60">
        <v>500000000</v>
      </c>
      <c r="AE169" s="60"/>
      <c r="AF169" s="60"/>
      <c r="AG169" s="60"/>
      <c r="AH169" s="60"/>
      <c r="AI169" s="60"/>
      <c r="AJ169" s="60">
        <f>SUM(AK169:AP169)</f>
        <v>0</v>
      </c>
      <c r="AK169" s="60">
        <v>0</v>
      </c>
      <c r="AL169" s="60"/>
      <c r="AM169" s="60"/>
      <c r="AN169" s="60"/>
      <c r="AO169" s="60"/>
      <c r="AP169" s="60"/>
    </row>
    <row r="170" spans="1:42" ht="54" x14ac:dyDescent="0.2">
      <c r="A170" s="26">
        <f t="shared" si="43"/>
        <v>3421231</v>
      </c>
      <c r="B170" s="91">
        <v>1131</v>
      </c>
      <c r="C170" s="15">
        <v>34201</v>
      </c>
      <c r="D170" s="174" t="s">
        <v>2876</v>
      </c>
      <c r="E170" s="76">
        <v>100</v>
      </c>
      <c r="F170" s="181">
        <f t="shared" si="48"/>
        <v>407500000</v>
      </c>
      <c r="G170" s="173" t="s">
        <v>1991</v>
      </c>
      <c r="H170" s="60">
        <f t="shared" si="36"/>
        <v>407500000</v>
      </c>
      <c r="I170" s="60">
        <f t="shared" si="47"/>
        <v>187500000</v>
      </c>
      <c r="J170" s="60">
        <f t="shared" si="47"/>
        <v>0</v>
      </c>
      <c r="K170" s="60">
        <f t="shared" si="47"/>
        <v>0</v>
      </c>
      <c r="L170" s="60">
        <f t="shared" si="47"/>
        <v>0</v>
      </c>
      <c r="M170" s="60">
        <f t="shared" si="47"/>
        <v>220000000</v>
      </c>
      <c r="N170" s="60">
        <f t="shared" si="47"/>
        <v>0</v>
      </c>
      <c r="O170" s="60">
        <f t="shared" si="46"/>
        <v>0</v>
      </c>
      <c r="P170" s="60">
        <v>0</v>
      </c>
      <c r="Q170" s="60"/>
      <c r="R170" s="60"/>
      <c r="S170" s="60"/>
      <c r="T170" s="60"/>
      <c r="U170" s="60"/>
      <c r="V170" s="60">
        <f t="shared" si="38"/>
        <v>235000000</v>
      </c>
      <c r="W170" s="60">
        <v>15000000</v>
      </c>
      <c r="X170" s="60"/>
      <c r="Y170" s="60"/>
      <c r="Z170" s="60"/>
      <c r="AA170" s="60">
        <v>220000000</v>
      </c>
      <c r="AB170" s="60"/>
      <c r="AC170" s="60">
        <f t="shared" si="39"/>
        <v>105750000</v>
      </c>
      <c r="AD170" s="60">
        <v>105750000</v>
      </c>
      <c r="AE170" s="60"/>
      <c r="AF170" s="60"/>
      <c r="AG170" s="60"/>
      <c r="AH170" s="60"/>
      <c r="AI170" s="60"/>
      <c r="AJ170" s="60">
        <f>SUM(AK170:AP170)</f>
        <v>66750000</v>
      </c>
      <c r="AK170" s="60">
        <v>66750000</v>
      </c>
      <c r="AL170" s="60"/>
      <c r="AM170" s="60"/>
      <c r="AN170" s="60"/>
      <c r="AO170" s="60"/>
      <c r="AP170" s="60"/>
    </row>
    <row r="171" spans="1:42" x14ac:dyDescent="0.2">
      <c r="A171" s="26">
        <f t="shared" si="43"/>
        <v>3431238</v>
      </c>
      <c r="B171" s="91">
        <v>1138</v>
      </c>
      <c r="C171" s="15">
        <v>34301</v>
      </c>
      <c r="D171" s="472" t="s">
        <v>5</v>
      </c>
      <c r="E171" s="469">
        <v>100</v>
      </c>
      <c r="F171" s="471">
        <f>SUM(H171:H172)</f>
        <v>432000000</v>
      </c>
      <c r="G171" s="62" t="s">
        <v>2846</v>
      </c>
      <c r="H171" s="60">
        <f t="shared" si="36"/>
        <v>0</v>
      </c>
      <c r="I171" s="60">
        <f t="shared" si="47"/>
        <v>0</v>
      </c>
      <c r="J171" s="60">
        <f t="shared" si="47"/>
        <v>0</v>
      </c>
      <c r="K171" s="60">
        <f t="shared" si="47"/>
        <v>0</v>
      </c>
      <c r="L171" s="60">
        <f t="shared" si="47"/>
        <v>0</v>
      </c>
      <c r="M171" s="60">
        <f t="shared" si="47"/>
        <v>0</v>
      </c>
      <c r="N171" s="60">
        <f t="shared" si="47"/>
        <v>0</v>
      </c>
      <c r="O171" s="60">
        <f t="shared" si="46"/>
        <v>0</v>
      </c>
      <c r="P171" s="60"/>
      <c r="Q171" s="60"/>
      <c r="R171" s="60"/>
      <c r="S171" s="60"/>
      <c r="T171" s="60"/>
      <c r="U171" s="60"/>
      <c r="V171" s="60">
        <f t="shared" si="38"/>
        <v>0</v>
      </c>
      <c r="W171" s="60"/>
      <c r="X171" s="60"/>
      <c r="Y171" s="60"/>
      <c r="Z171" s="60"/>
      <c r="AA171" s="60"/>
      <c r="AB171" s="60"/>
      <c r="AC171" s="60">
        <f t="shared" si="39"/>
        <v>0</v>
      </c>
      <c r="AD171" s="60"/>
      <c r="AE171" s="60"/>
      <c r="AF171" s="60"/>
      <c r="AG171" s="60"/>
      <c r="AH171" s="60"/>
      <c r="AI171" s="60"/>
      <c r="AJ171" s="60">
        <f>AK171+AL171+AM171+AN171+AO171+AP171</f>
        <v>0</v>
      </c>
      <c r="AK171" s="60"/>
      <c r="AL171" s="60"/>
      <c r="AM171" s="60"/>
      <c r="AN171" s="60"/>
      <c r="AO171" s="60"/>
      <c r="AP171" s="60"/>
    </row>
    <row r="172" spans="1:42" x14ac:dyDescent="0.2">
      <c r="A172" s="26">
        <f t="shared" si="43"/>
        <v>3431275</v>
      </c>
      <c r="B172" s="91">
        <v>1175</v>
      </c>
      <c r="C172" s="15">
        <v>34301</v>
      </c>
      <c r="D172" s="472"/>
      <c r="E172" s="469"/>
      <c r="F172" s="471"/>
      <c r="G172" s="173" t="s">
        <v>2854</v>
      </c>
      <c r="H172" s="60">
        <f t="shared" si="36"/>
        <v>432000000</v>
      </c>
      <c r="I172" s="60">
        <f t="shared" si="47"/>
        <v>0</v>
      </c>
      <c r="J172" s="60">
        <f t="shared" si="47"/>
        <v>0</v>
      </c>
      <c r="K172" s="60">
        <f t="shared" si="47"/>
        <v>0</v>
      </c>
      <c r="L172" s="60">
        <f t="shared" si="47"/>
        <v>432000000</v>
      </c>
      <c r="M172" s="60">
        <f t="shared" si="47"/>
        <v>0</v>
      </c>
      <c r="N172" s="60">
        <f t="shared" si="47"/>
        <v>0</v>
      </c>
      <c r="O172" s="60">
        <f t="shared" si="46"/>
        <v>182000000</v>
      </c>
      <c r="P172" s="60"/>
      <c r="Q172" s="60"/>
      <c r="R172" s="60"/>
      <c r="S172" s="60">
        <v>182000000</v>
      </c>
      <c r="T172" s="60"/>
      <c r="U172" s="60"/>
      <c r="V172" s="60">
        <f t="shared" si="38"/>
        <v>250000000</v>
      </c>
      <c r="W172" s="60"/>
      <c r="X172" s="60"/>
      <c r="Y172" s="60"/>
      <c r="Z172" s="60">
        <v>250000000</v>
      </c>
      <c r="AA172" s="60"/>
      <c r="AB172" s="60"/>
      <c r="AC172" s="60">
        <f t="shared" si="39"/>
        <v>0</v>
      </c>
      <c r="AD172" s="60"/>
      <c r="AE172" s="60"/>
      <c r="AF172" s="60"/>
      <c r="AG172" s="60"/>
      <c r="AH172" s="60"/>
      <c r="AI172" s="60"/>
      <c r="AJ172" s="60">
        <f>AK172+AL172+AM172+AN172+AO172+AP172</f>
        <v>0</v>
      </c>
      <c r="AK172" s="60"/>
      <c r="AL172" s="60"/>
      <c r="AM172" s="60"/>
      <c r="AN172" s="60"/>
      <c r="AO172" s="60"/>
      <c r="AP172" s="60"/>
    </row>
    <row r="173" spans="1:42" x14ac:dyDescent="0.2">
      <c r="A173" s="26">
        <f t="shared" si="43"/>
        <v>4111233</v>
      </c>
      <c r="B173" s="91">
        <v>1133</v>
      </c>
      <c r="C173" s="15">
        <v>41101</v>
      </c>
      <c r="D173" s="173" t="s">
        <v>8</v>
      </c>
      <c r="E173" s="76">
        <v>33.33</v>
      </c>
      <c r="F173" s="181">
        <f>SUM(H173:H173)</f>
        <v>388180800</v>
      </c>
      <c r="G173" s="174" t="s">
        <v>2877</v>
      </c>
      <c r="H173" s="183">
        <f t="shared" si="36"/>
        <v>388180800</v>
      </c>
      <c r="I173" s="183">
        <f>P173+W173+AD173+AK173</f>
        <v>388180800</v>
      </c>
      <c r="J173" s="183">
        <f>Q173+X173+AE173+AL173</f>
        <v>0</v>
      </c>
      <c r="K173" s="183">
        <f>R173+Y173+AF173+AM173</f>
        <v>0</v>
      </c>
      <c r="L173" s="183">
        <f>S173+Z173+AG173+AN173</f>
        <v>0</v>
      </c>
      <c r="M173" s="183">
        <f>T173+AA173+AH173+AO173</f>
        <v>0</v>
      </c>
      <c r="N173" s="183">
        <f t="shared" ref="N173:N209" si="49">+U173+AB173+AI173+AP173</f>
        <v>0</v>
      </c>
      <c r="O173" s="183">
        <f t="shared" si="46"/>
        <v>100000000</v>
      </c>
      <c r="P173" s="183">
        <v>100000000</v>
      </c>
      <c r="Q173" s="183"/>
      <c r="R173" s="183"/>
      <c r="S173" s="183"/>
      <c r="T173" s="183"/>
      <c r="U173" s="183">
        <v>0</v>
      </c>
      <c r="V173" s="183">
        <f t="shared" si="38"/>
        <v>65000000</v>
      </c>
      <c r="W173" s="183">
        <v>65000000</v>
      </c>
      <c r="X173" s="183"/>
      <c r="Y173" s="183"/>
      <c r="Z173" s="183"/>
      <c r="AA173" s="183"/>
      <c r="AB173" s="183"/>
      <c r="AC173" s="183">
        <f t="shared" si="39"/>
        <v>80000000</v>
      </c>
      <c r="AD173" s="183">
        <v>80000000</v>
      </c>
      <c r="AE173" s="183"/>
      <c r="AF173" s="183"/>
      <c r="AG173" s="183"/>
      <c r="AH173" s="183"/>
      <c r="AI173" s="183"/>
      <c r="AJ173" s="183">
        <f t="shared" ref="AJ173:AJ209" si="50">SUM(AK173:AP173)</f>
        <v>143180800</v>
      </c>
      <c r="AK173" s="183">
        <v>143180800</v>
      </c>
      <c r="AL173" s="183"/>
      <c r="AM173" s="183"/>
      <c r="AN173" s="183"/>
      <c r="AO173" s="183"/>
      <c r="AP173" s="183"/>
    </row>
    <row r="174" spans="1:42" x14ac:dyDescent="0.2">
      <c r="A174" s="26">
        <f t="shared" si="43"/>
        <v>4111333</v>
      </c>
      <c r="B174" s="91">
        <v>1133</v>
      </c>
      <c r="C174" s="15">
        <v>41102</v>
      </c>
      <c r="D174" s="472" t="s">
        <v>9</v>
      </c>
      <c r="E174" s="469">
        <v>33.33</v>
      </c>
      <c r="F174" s="471">
        <f>SUM(H174:H175)</f>
        <v>2234500357</v>
      </c>
      <c r="G174" s="174" t="s">
        <v>2877</v>
      </c>
      <c r="H174" s="46">
        <f t="shared" si="36"/>
        <v>1100000000</v>
      </c>
      <c r="I174" s="46">
        <f t="shared" ref="I174:M181" si="51">P174+W174+AD174+AK174</f>
        <v>1100000000</v>
      </c>
      <c r="J174" s="183">
        <f t="shared" si="51"/>
        <v>0</v>
      </c>
      <c r="K174" s="183">
        <f t="shared" si="51"/>
        <v>0</v>
      </c>
      <c r="L174" s="183">
        <f t="shared" si="51"/>
        <v>0</v>
      </c>
      <c r="M174" s="183">
        <f t="shared" si="51"/>
        <v>0</v>
      </c>
      <c r="N174" s="183">
        <f t="shared" si="49"/>
        <v>0</v>
      </c>
      <c r="O174" s="46">
        <f t="shared" si="46"/>
        <v>200000000</v>
      </c>
      <c r="P174" s="46">
        <v>200000000</v>
      </c>
      <c r="Q174" s="46"/>
      <c r="R174" s="46"/>
      <c r="S174" s="46"/>
      <c r="T174" s="46"/>
      <c r="U174" s="46"/>
      <c r="V174" s="46">
        <f t="shared" si="38"/>
        <v>300000000</v>
      </c>
      <c r="W174" s="46">
        <v>300000000</v>
      </c>
      <c r="X174" s="46"/>
      <c r="Y174" s="46"/>
      <c r="Z174" s="46"/>
      <c r="AA174" s="46"/>
      <c r="AB174" s="46"/>
      <c r="AC174" s="46">
        <f t="shared" si="39"/>
        <v>300000000</v>
      </c>
      <c r="AD174" s="46">
        <v>300000000</v>
      </c>
      <c r="AE174" s="46"/>
      <c r="AF174" s="46"/>
      <c r="AG174" s="46"/>
      <c r="AH174" s="46"/>
      <c r="AI174" s="46"/>
      <c r="AJ174" s="46">
        <f t="shared" si="50"/>
        <v>300000000</v>
      </c>
      <c r="AK174" s="46">
        <v>300000000</v>
      </c>
      <c r="AL174" s="46"/>
      <c r="AM174" s="46"/>
      <c r="AN174" s="46"/>
      <c r="AO174" s="46"/>
      <c r="AP174" s="46"/>
    </row>
    <row r="175" spans="1:42" x14ac:dyDescent="0.2">
      <c r="A175" s="26">
        <f t="shared" si="43"/>
        <v>4111370</v>
      </c>
      <c r="B175" s="91">
        <v>1170</v>
      </c>
      <c r="C175" s="15">
        <v>41102</v>
      </c>
      <c r="D175" s="474"/>
      <c r="E175" s="469"/>
      <c r="F175" s="471"/>
      <c r="G175" s="174" t="s">
        <v>1994</v>
      </c>
      <c r="H175" s="46">
        <f t="shared" si="36"/>
        <v>1134500357</v>
      </c>
      <c r="I175" s="46">
        <f t="shared" si="51"/>
        <v>0</v>
      </c>
      <c r="J175" s="183">
        <f t="shared" si="51"/>
        <v>0</v>
      </c>
      <c r="K175" s="183">
        <f t="shared" si="51"/>
        <v>0</v>
      </c>
      <c r="L175" s="183">
        <f t="shared" si="51"/>
        <v>0</v>
      </c>
      <c r="M175" s="183">
        <f t="shared" si="51"/>
        <v>0</v>
      </c>
      <c r="N175" s="183">
        <f t="shared" si="49"/>
        <v>1134500357</v>
      </c>
      <c r="O175" s="46">
        <f t="shared" si="46"/>
        <v>320526311</v>
      </c>
      <c r="P175" s="46"/>
      <c r="Q175" s="46"/>
      <c r="R175" s="46"/>
      <c r="S175" s="46"/>
      <c r="T175" s="46"/>
      <c r="U175" s="46">
        <v>320526311</v>
      </c>
      <c r="V175" s="46">
        <f t="shared" si="38"/>
        <v>200000000</v>
      </c>
      <c r="W175" s="46"/>
      <c r="X175" s="46"/>
      <c r="Y175" s="46"/>
      <c r="Z175" s="46"/>
      <c r="AA175" s="46"/>
      <c r="AB175" s="46">
        <v>200000000</v>
      </c>
      <c r="AC175" s="46">
        <f t="shared" si="39"/>
        <v>300000000</v>
      </c>
      <c r="AD175" s="46"/>
      <c r="AE175" s="46"/>
      <c r="AF175" s="46"/>
      <c r="AG175" s="46"/>
      <c r="AH175" s="46"/>
      <c r="AI175" s="46">
        <v>300000000</v>
      </c>
      <c r="AJ175" s="46">
        <f t="shared" si="50"/>
        <v>313974046</v>
      </c>
      <c r="AK175" s="46"/>
      <c r="AL175" s="46"/>
      <c r="AM175" s="46"/>
      <c r="AN175" s="46"/>
      <c r="AO175" s="46"/>
      <c r="AP175" s="46">
        <v>313974046</v>
      </c>
    </row>
    <row r="176" spans="1:42" x14ac:dyDescent="0.2">
      <c r="A176" s="26">
        <f t="shared" si="43"/>
        <v>4111433</v>
      </c>
      <c r="B176" s="91">
        <v>1133</v>
      </c>
      <c r="C176" s="15">
        <v>41103</v>
      </c>
      <c r="D176" s="472" t="s">
        <v>10</v>
      </c>
      <c r="E176" s="469">
        <v>33.340000000000003</v>
      </c>
      <c r="F176" s="471">
        <f>SUM(H176:H177)</f>
        <v>1667903398</v>
      </c>
      <c r="G176" s="174" t="s">
        <v>2877</v>
      </c>
      <c r="H176" s="183">
        <f t="shared" si="36"/>
        <v>400000000</v>
      </c>
      <c r="I176" s="183">
        <f t="shared" si="51"/>
        <v>400000000</v>
      </c>
      <c r="J176" s="183">
        <f t="shared" si="51"/>
        <v>0</v>
      </c>
      <c r="K176" s="183">
        <f t="shared" si="51"/>
        <v>0</v>
      </c>
      <c r="L176" s="183">
        <f t="shared" si="51"/>
        <v>0</v>
      </c>
      <c r="M176" s="183">
        <f t="shared" si="51"/>
        <v>0</v>
      </c>
      <c r="N176" s="183">
        <f t="shared" si="49"/>
        <v>0</v>
      </c>
      <c r="O176" s="183">
        <f t="shared" si="46"/>
        <v>100000000</v>
      </c>
      <c r="P176" s="183">
        <v>100000000</v>
      </c>
      <c r="Q176" s="183"/>
      <c r="R176" s="183"/>
      <c r="S176" s="183"/>
      <c r="T176" s="183"/>
      <c r="U176" s="183"/>
      <c r="V176" s="183">
        <f t="shared" si="38"/>
        <v>100000000</v>
      </c>
      <c r="W176" s="183">
        <v>100000000</v>
      </c>
      <c r="X176" s="183"/>
      <c r="Y176" s="183"/>
      <c r="Z176" s="183"/>
      <c r="AA176" s="183"/>
      <c r="AB176" s="183"/>
      <c r="AC176" s="183">
        <f t="shared" si="39"/>
        <v>100000000</v>
      </c>
      <c r="AD176" s="183">
        <v>100000000</v>
      </c>
      <c r="AE176" s="183"/>
      <c r="AF176" s="183"/>
      <c r="AG176" s="183"/>
      <c r="AH176" s="183"/>
      <c r="AI176" s="183"/>
      <c r="AJ176" s="183">
        <f t="shared" si="50"/>
        <v>100000000</v>
      </c>
      <c r="AK176" s="183">
        <v>100000000</v>
      </c>
      <c r="AL176" s="183"/>
      <c r="AM176" s="183"/>
      <c r="AN176" s="183"/>
      <c r="AO176" s="183"/>
      <c r="AP176" s="183"/>
    </row>
    <row r="177" spans="1:42" x14ac:dyDescent="0.2">
      <c r="A177" s="26">
        <f t="shared" si="43"/>
        <v>4111470</v>
      </c>
      <c r="B177" s="91">
        <v>1170</v>
      </c>
      <c r="C177" s="15">
        <v>41103</v>
      </c>
      <c r="D177" s="474"/>
      <c r="E177" s="469"/>
      <c r="F177" s="471"/>
      <c r="G177" s="174" t="s">
        <v>1994</v>
      </c>
      <c r="H177" s="183">
        <f t="shared" ref="H177:H209" si="52">SUM(I177:N177)</f>
        <v>1267903398</v>
      </c>
      <c r="I177" s="183">
        <f t="shared" si="51"/>
        <v>0</v>
      </c>
      <c r="J177" s="183">
        <f t="shared" si="51"/>
        <v>0</v>
      </c>
      <c r="K177" s="183">
        <f t="shared" si="51"/>
        <v>0</v>
      </c>
      <c r="L177" s="183">
        <f t="shared" si="51"/>
        <v>0</v>
      </c>
      <c r="M177" s="183">
        <f t="shared" si="51"/>
        <v>0</v>
      </c>
      <c r="N177" s="183">
        <f t="shared" si="49"/>
        <v>1267903398</v>
      </c>
      <c r="O177" s="183">
        <f t="shared" si="46"/>
        <v>203033653</v>
      </c>
      <c r="P177" s="183"/>
      <c r="Q177" s="183"/>
      <c r="R177" s="183"/>
      <c r="S177" s="183"/>
      <c r="T177" s="183"/>
      <c r="U177" s="183">
        <v>203033653</v>
      </c>
      <c r="V177" s="183">
        <f t="shared" ref="V177:V209" si="53">SUM(W177:AB177)</f>
        <v>347127953</v>
      </c>
      <c r="W177" s="183"/>
      <c r="X177" s="183"/>
      <c r="Y177" s="183"/>
      <c r="Z177" s="183"/>
      <c r="AA177" s="183"/>
      <c r="AB177" s="183">
        <v>347127953</v>
      </c>
      <c r="AC177" s="183">
        <f t="shared" ref="AC177:AC209" si="54">SUM(AD177:AI177)</f>
        <v>317741792</v>
      </c>
      <c r="AD177" s="183"/>
      <c r="AE177" s="183"/>
      <c r="AF177" s="183"/>
      <c r="AG177" s="183"/>
      <c r="AH177" s="183"/>
      <c r="AI177" s="183">
        <v>317741792</v>
      </c>
      <c r="AJ177" s="183">
        <f t="shared" si="50"/>
        <v>400000000</v>
      </c>
      <c r="AK177" s="183"/>
      <c r="AL177" s="183"/>
      <c r="AM177" s="183"/>
      <c r="AN177" s="183"/>
      <c r="AO177" s="183"/>
      <c r="AP177" s="183">
        <v>400000000</v>
      </c>
    </row>
    <row r="178" spans="1:42" ht="27" x14ac:dyDescent="0.2">
      <c r="A178" s="26">
        <f t="shared" si="43"/>
        <v>4121233</v>
      </c>
      <c r="B178" s="91">
        <v>1133</v>
      </c>
      <c r="C178" s="15">
        <v>41201</v>
      </c>
      <c r="D178" s="78" t="s">
        <v>12</v>
      </c>
      <c r="E178" s="76">
        <v>33.33</v>
      </c>
      <c r="F178" s="181">
        <f>H178</f>
        <v>94360000</v>
      </c>
      <c r="G178" s="67" t="s">
        <v>2877</v>
      </c>
      <c r="H178" s="183">
        <f t="shared" si="52"/>
        <v>94360000</v>
      </c>
      <c r="I178" s="183">
        <f t="shared" si="51"/>
        <v>94360000</v>
      </c>
      <c r="J178" s="183">
        <f t="shared" si="51"/>
        <v>0</v>
      </c>
      <c r="K178" s="183">
        <f t="shared" si="51"/>
        <v>0</v>
      </c>
      <c r="L178" s="183">
        <f t="shared" si="51"/>
        <v>0</v>
      </c>
      <c r="M178" s="183">
        <f t="shared" si="51"/>
        <v>0</v>
      </c>
      <c r="N178" s="183">
        <f t="shared" si="49"/>
        <v>0</v>
      </c>
      <c r="O178" s="183">
        <f t="shared" si="46"/>
        <v>0</v>
      </c>
      <c r="P178" s="68"/>
      <c r="Q178" s="68"/>
      <c r="R178" s="68"/>
      <c r="S178" s="68"/>
      <c r="T178" s="68"/>
      <c r="U178" s="68"/>
      <c r="V178" s="183">
        <f t="shared" si="53"/>
        <v>47000000</v>
      </c>
      <c r="W178" s="68">
        <v>47000000</v>
      </c>
      <c r="X178" s="68"/>
      <c r="Y178" s="68"/>
      <c r="Z178" s="68"/>
      <c r="AA178" s="68"/>
      <c r="AB178" s="68"/>
      <c r="AC178" s="183">
        <f t="shared" si="54"/>
        <v>47360000</v>
      </c>
      <c r="AD178" s="68">
        <v>47360000</v>
      </c>
      <c r="AE178" s="68"/>
      <c r="AF178" s="68"/>
      <c r="AG178" s="68"/>
      <c r="AH178" s="68"/>
      <c r="AI178" s="68"/>
      <c r="AJ178" s="183">
        <f t="shared" si="50"/>
        <v>0</v>
      </c>
      <c r="AK178" s="68">
        <v>0</v>
      </c>
      <c r="AL178" s="68"/>
      <c r="AM178" s="68"/>
      <c r="AN178" s="68"/>
      <c r="AO178" s="68"/>
      <c r="AP178" s="68"/>
    </row>
    <row r="179" spans="1:42" x14ac:dyDescent="0.2">
      <c r="A179" s="26">
        <f t="shared" si="43"/>
        <v>4121332</v>
      </c>
      <c r="B179" s="91">
        <v>1132</v>
      </c>
      <c r="C179" s="15">
        <v>41202</v>
      </c>
      <c r="D179" s="79" t="s">
        <v>13</v>
      </c>
      <c r="E179" s="76">
        <v>33.33</v>
      </c>
      <c r="F179" s="181">
        <f>SUM(H179:H179)</f>
        <v>0</v>
      </c>
      <c r="G179" s="174" t="s">
        <v>1989</v>
      </c>
      <c r="H179" s="183">
        <f t="shared" si="52"/>
        <v>0</v>
      </c>
      <c r="I179" s="183">
        <f t="shared" si="51"/>
        <v>0</v>
      </c>
      <c r="J179" s="183">
        <f t="shared" si="51"/>
        <v>0</v>
      </c>
      <c r="K179" s="183">
        <f t="shared" si="51"/>
        <v>0</v>
      </c>
      <c r="L179" s="183">
        <f t="shared" si="51"/>
        <v>0</v>
      </c>
      <c r="M179" s="183">
        <f t="shared" si="51"/>
        <v>0</v>
      </c>
      <c r="N179" s="183">
        <f t="shared" si="49"/>
        <v>0</v>
      </c>
      <c r="O179" s="183">
        <f t="shared" si="46"/>
        <v>0</v>
      </c>
      <c r="P179" s="183">
        <v>0</v>
      </c>
      <c r="Q179" s="183"/>
      <c r="R179" s="183"/>
      <c r="S179" s="183"/>
      <c r="T179" s="183"/>
      <c r="U179" s="183"/>
      <c r="V179" s="183">
        <f t="shared" si="53"/>
        <v>0</v>
      </c>
      <c r="W179" s="183">
        <v>0</v>
      </c>
      <c r="X179" s="183"/>
      <c r="Y179" s="183"/>
      <c r="Z179" s="183"/>
      <c r="AA179" s="183"/>
      <c r="AB179" s="183"/>
      <c r="AC179" s="183">
        <f t="shared" si="54"/>
        <v>0</v>
      </c>
      <c r="AD179" s="183">
        <v>0</v>
      </c>
      <c r="AE179" s="183"/>
      <c r="AF179" s="183"/>
      <c r="AG179" s="183"/>
      <c r="AH179" s="183"/>
      <c r="AI179" s="183"/>
      <c r="AJ179" s="183">
        <f t="shared" si="50"/>
        <v>0</v>
      </c>
      <c r="AK179" s="183">
        <v>0</v>
      </c>
      <c r="AL179" s="183"/>
      <c r="AM179" s="183"/>
      <c r="AN179" s="183"/>
      <c r="AO179" s="183"/>
      <c r="AP179" s="183"/>
    </row>
    <row r="180" spans="1:42" x14ac:dyDescent="0.2">
      <c r="A180" s="26">
        <f t="shared" si="43"/>
        <v>4121436</v>
      </c>
      <c r="B180" s="91">
        <v>1136</v>
      </c>
      <c r="C180" s="15">
        <v>41203</v>
      </c>
      <c r="D180" s="477" t="s">
        <v>14</v>
      </c>
      <c r="E180" s="469">
        <v>33.340000000000003</v>
      </c>
      <c r="F180" s="471">
        <f>SUM(H180:H181)</f>
        <v>843435637</v>
      </c>
      <c r="G180" s="174" t="s">
        <v>2847</v>
      </c>
      <c r="H180" s="46">
        <f t="shared" si="52"/>
        <v>493435637</v>
      </c>
      <c r="I180" s="46">
        <f t="shared" si="51"/>
        <v>493435637</v>
      </c>
      <c r="J180" s="46">
        <f t="shared" si="51"/>
        <v>0</v>
      </c>
      <c r="K180" s="46">
        <f t="shared" si="51"/>
        <v>0</v>
      </c>
      <c r="L180" s="46">
        <f t="shared" si="51"/>
        <v>0</v>
      </c>
      <c r="M180" s="46">
        <f t="shared" si="51"/>
        <v>0</v>
      </c>
      <c r="N180" s="46">
        <f t="shared" si="49"/>
        <v>0</v>
      </c>
      <c r="O180" s="46">
        <f t="shared" si="46"/>
        <v>0</v>
      </c>
      <c r="P180" s="46">
        <v>0</v>
      </c>
      <c r="Q180" s="46"/>
      <c r="R180" s="46"/>
      <c r="S180" s="46"/>
      <c r="T180" s="46"/>
      <c r="U180" s="46"/>
      <c r="V180" s="46">
        <f t="shared" si="53"/>
        <v>150000000</v>
      </c>
      <c r="W180" s="46">
        <v>150000000</v>
      </c>
      <c r="X180" s="46"/>
      <c r="Y180" s="46"/>
      <c r="Z180" s="46"/>
      <c r="AA180" s="46"/>
      <c r="AB180" s="46"/>
      <c r="AC180" s="46">
        <f t="shared" si="54"/>
        <v>150000000</v>
      </c>
      <c r="AD180" s="46">
        <v>150000000</v>
      </c>
      <c r="AE180" s="46"/>
      <c r="AF180" s="46"/>
      <c r="AG180" s="46"/>
      <c r="AH180" s="46"/>
      <c r="AI180" s="46"/>
      <c r="AJ180" s="46">
        <f t="shared" si="50"/>
        <v>193435637</v>
      </c>
      <c r="AK180" s="46">
        <v>193435637</v>
      </c>
      <c r="AL180" s="46"/>
      <c r="AM180" s="46"/>
      <c r="AN180" s="46"/>
      <c r="AO180" s="46"/>
      <c r="AP180" s="46"/>
    </row>
    <row r="181" spans="1:42" x14ac:dyDescent="0.2">
      <c r="A181" s="26">
        <f t="shared" si="43"/>
        <v>4121430</v>
      </c>
      <c r="B181" s="91">
        <v>1130</v>
      </c>
      <c r="C181" s="15">
        <v>41203</v>
      </c>
      <c r="D181" s="478"/>
      <c r="E181" s="469"/>
      <c r="F181" s="471"/>
      <c r="G181" s="52" t="s">
        <v>1996</v>
      </c>
      <c r="H181" s="46">
        <f t="shared" si="52"/>
        <v>350000000</v>
      </c>
      <c r="I181" s="46">
        <f t="shared" si="51"/>
        <v>350000000</v>
      </c>
      <c r="J181" s="46">
        <f t="shared" si="51"/>
        <v>0</v>
      </c>
      <c r="K181" s="46">
        <f t="shared" si="51"/>
        <v>0</v>
      </c>
      <c r="L181" s="46">
        <f t="shared" si="51"/>
        <v>0</v>
      </c>
      <c r="M181" s="46">
        <f t="shared" si="51"/>
        <v>0</v>
      </c>
      <c r="N181" s="46">
        <f t="shared" si="49"/>
        <v>0</v>
      </c>
      <c r="O181" s="46">
        <f t="shared" si="46"/>
        <v>50000000</v>
      </c>
      <c r="P181" s="69">
        <v>50000000</v>
      </c>
      <c r="Q181" s="46"/>
      <c r="R181" s="46"/>
      <c r="S181" s="46"/>
      <c r="T181" s="46"/>
      <c r="U181" s="46"/>
      <c r="V181" s="46">
        <f t="shared" si="53"/>
        <v>100000000</v>
      </c>
      <c r="W181" s="69">
        <v>100000000</v>
      </c>
      <c r="X181" s="46"/>
      <c r="Y181" s="46"/>
      <c r="Z181" s="46"/>
      <c r="AA181" s="46"/>
      <c r="AB181" s="46"/>
      <c r="AC181" s="46">
        <f t="shared" si="54"/>
        <v>100000000</v>
      </c>
      <c r="AD181" s="69">
        <v>100000000</v>
      </c>
      <c r="AE181" s="46"/>
      <c r="AF181" s="46"/>
      <c r="AG181" s="46"/>
      <c r="AH181" s="46"/>
      <c r="AI181" s="46"/>
      <c r="AJ181" s="46">
        <f t="shared" si="50"/>
        <v>100000000</v>
      </c>
      <c r="AK181" s="69">
        <v>100000000</v>
      </c>
      <c r="AL181" s="46"/>
      <c r="AM181" s="46"/>
      <c r="AN181" s="46"/>
      <c r="AO181" s="46"/>
      <c r="AP181" s="46"/>
    </row>
    <row r="182" spans="1:42" ht="27" x14ac:dyDescent="0.2">
      <c r="A182" s="26">
        <f t="shared" si="43"/>
        <v>4211236</v>
      </c>
      <c r="B182" s="91">
        <v>1136</v>
      </c>
      <c r="C182" s="15">
        <v>42101</v>
      </c>
      <c r="D182" s="173" t="s">
        <v>2878</v>
      </c>
      <c r="E182" s="76">
        <v>25</v>
      </c>
      <c r="F182" s="181">
        <f>SUM(H182:H182)</f>
        <v>1800000000</v>
      </c>
      <c r="G182" s="174" t="s">
        <v>2847</v>
      </c>
      <c r="H182" s="183">
        <f t="shared" si="52"/>
        <v>1800000000</v>
      </c>
      <c r="I182" s="183">
        <f>P182+W182+AD182+AK182</f>
        <v>1800000000</v>
      </c>
      <c r="J182" s="183">
        <f>Q182+X182+AE182+AL182</f>
        <v>0</v>
      </c>
      <c r="K182" s="183">
        <f>R182+Y182+AF182+AM182</f>
        <v>0</v>
      </c>
      <c r="L182" s="183">
        <f>S182+Z182+AG182+AN182</f>
        <v>0</v>
      </c>
      <c r="M182" s="183">
        <f>T182+AA182+AH182+AO182</f>
        <v>0</v>
      </c>
      <c r="N182" s="183">
        <f t="shared" si="49"/>
        <v>0</v>
      </c>
      <c r="O182" s="183">
        <f t="shared" si="46"/>
        <v>550000000</v>
      </c>
      <c r="P182" s="183">
        <v>550000000</v>
      </c>
      <c r="Q182" s="183"/>
      <c r="R182" s="183"/>
      <c r="S182" s="183"/>
      <c r="T182" s="183"/>
      <c r="U182" s="183"/>
      <c r="V182" s="183">
        <f t="shared" si="53"/>
        <v>400000000</v>
      </c>
      <c r="W182" s="183">
        <v>400000000</v>
      </c>
      <c r="X182" s="183"/>
      <c r="Y182" s="183"/>
      <c r="Z182" s="183"/>
      <c r="AA182" s="183"/>
      <c r="AB182" s="183"/>
      <c r="AC182" s="183">
        <f t="shared" si="54"/>
        <v>400000000</v>
      </c>
      <c r="AD182" s="183">
        <v>400000000</v>
      </c>
      <c r="AE182" s="183"/>
      <c r="AF182" s="183"/>
      <c r="AG182" s="183"/>
      <c r="AH182" s="183"/>
      <c r="AI182" s="183"/>
      <c r="AJ182" s="183">
        <f t="shared" si="50"/>
        <v>450000000</v>
      </c>
      <c r="AK182" s="183">
        <v>450000000</v>
      </c>
      <c r="AL182" s="183"/>
      <c r="AM182" s="183"/>
      <c r="AN182" s="183"/>
      <c r="AO182" s="183"/>
      <c r="AP182" s="183"/>
    </row>
    <row r="183" spans="1:42" x14ac:dyDescent="0.2">
      <c r="A183" s="26">
        <f t="shared" si="43"/>
        <v>4211336</v>
      </c>
      <c r="B183" s="91">
        <v>1136</v>
      </c>
      <c r="C183" s="15">
        <v>42102</v>
      </c>
      <c r="D183" s="472" t="s">
        <v>18</v>
      </c>
      <c r="E183" s="469">
        <v>25</v>
      </c>
      <c r="F183" s="471">
        <f>SUM(H183:H184)</f>
        <v>1840154976</v>
      </c>
      <c r="G183" s="174" t="s">
        <v>2847</v>
      </c>
      <c r="H183" s="46">
        <f t="shared" si="52"/>
        <v>1345154976</v>
      </c>
      <c r="I183" s="46">
        <f t="shared" ref="I183:M184" si="55">P183+W183+AD183+AK183</f>
        <v>1345154976</v>
      </c>
      <c r="J183" s="46">
        <f t="shared" si="55"/>
        <v>0</v>
      </c>
      <c r="K183" s="46">
        <f t="shared" si="55"/>
        <v>0</v>
      </c>
      <c r="L183" s="46">
        <f t="shared" si="55"/>
        <v>0</v>
      </c>
      <c r="M183" s="46">
        <f t="shared" si="55"/>
        <v>0</v>
      </c>
      <c r="N183" s="46">
        <f t="shared" si="49"/>
        <v>0</v>
      </c>
      <c r="O183" s="46">
        <f t="shared" si="46"/>
        <v>488470988</v>
      </c>
      <c r="P183" s="46">
        <v>488470988</v>
      </c>
      <c r="Q183" s="46"/>
      <c r="R183" s="46"/>
      <c r="S183" s="46"/>
      <c r="T183" s="46"/>
      <c r="U183" s="46"/>
      <c r="V183" s="46">
        <f t="shared" si="53"/>
        <v>267125117</v>
      </c>
      <c r="W183" s="46">
        <v>267125117</v>
      </c>
      <c r="X183" s="46"/>
      <c r="Y183" s="46"/>
      <c r="Z183" s="46"/>
      <c r="AA183" s="46"/>
      <c r="AB183" s="46"/>
      <c r="AC183" s="46">
        <f t="shared" si="54"/>
        <v>289558871</v>
      </c>
      <c r="AD183" s="46">
        <v>289558871</v>
      </c>
      <c r="AE183" s="46"/>
      <c r="AF183" s="46"/>
      <c r="AG183" s="46"/>
      <c r="AH183" s="46"/>
      <c r="AI183" s="46"/>
      <c r="AJ183" s="46">
        <f t="shared" si="50"/>
        <v>300000000</v>
      </c>
      <c r="AK183" s="46">
        <v>300000000</v>
      </c>
      <c r="AL183" s="46"/>
      <c r="AM183" s="46"/>
      <c r="AN183" s="46"/>
      <c r="AO183" s="46"/>
      <c r="AP183" s="46"/>
    </row>
    <row r="184" spans="1:42" x14ac:dyDescent="0.2">
      <c r="A184" s="26">
        <f t="shared" si="43"/>
        <v>4211330</v>
      </c>
      <c r="B184" s="91">
        <v>1130</v>
      </c>
      <c r="C184" s="15">
        <v>42102</v>
      </c>
      <c r="D184" s="473"/>
      <c r="E184" s="469"/>
      <c r="F184" s="471"/>
      <c r="G184" s="52" t="s">
        <v>1996</v>
      </c>
      <c r="H184" s="46">
        <f t="shared" si="52"/>
        <v>495000000</v>
      </c>
      <c r="I184" s="46">
        <f t="shared" si="55"/>
        <v>0</v>
      </c>
      <c r="J184" s="46">
        <f t="shared" si="55"/>
        <v>0</v>
      </c>
      <c r="K184" s="46">
        <f t="shared" si="55"/>
        <v>0</v>
      </c>
      <c r="L184" s="46">
        <f t="shared" si="55"/>
        <v>495000000</v>
      </c>
      <c r="M184" s="46">
        <f t="shared" si="55"/>
        <v>0</v>
      </c>
      <c r="N184" s="46">
        <f t="shared" si="49"/>
        <v>0</v>
      </c>
      <c r="O184" s="46">
        <f t="shared" si="46"/>
        <v>0</v>
      </c>
      <c r="P184" s="46"/>
      <c r="Q184" s="46"/>
      <c r="R184" s="46"/>
      <c r="S184" s="46">
        <v>0</v>
      </c>
      <c r="T184" s="46"/>
      <c r="U184" s="46"/>
      <c r="V184" s="46">
        <f t="shared" si="53"/>
        <v>200000000</v>
      </c>
      <c r="W184" s="46"/>
      <c r="X184" s="46"/>
      <c r="Y184" s="46"/>
      <c r="Z184" s="46">
        <v>200000000</v>
      </c>
      <c r="AA184" s="46"/>
      <c r="AB184" s="46"/>
      <c r="AC184" s="46">
        <f t="shared" si="54"/>
        <v>95000000</v>
      </c>
      <c r="AD184" s="46"/>
      <c r="AE184" s="46"/>
      <c r="AF184" s="46"/>
      <c r="AG184" s="46">
        <v>95000000</v>
      </c>
      <c r="AH184" s="46"/>
      <c r="AI184" s="46"/>
      <c r="AJ184" s="46">
        <f t="shared" si="50"/>
        <v>200000000</v>
      </c>
      <c r="AK184" s="46"/>
      <c r="AL184" s="46"/>
      <c r="AM184" s="46"/>
      <c r="AN184" s="46">
        <v>200000000</v>
      </c>
      <c r="AO184" s="46"/>
      <c r="AP184" s="46"/>
    </row>
    <row r="185" spans="1:42" ht="27" x14ac:dyDescent="0.2">
      <c r="A185" s="26">
        <f t="shared" si="43"/>
        <v>4211436</v>
      </c>
      <c r="B185" s="91">
        <v>1136</v>
      </c>
      <c r="C185" s="15">
        <v>42103</v>
      </c>
      <c r="D185" s="173" t="s">
        <v>19</v>
      </c>
      <c r="E185" s="76">
        <v>25</v>
      </c>
      <c r="F185" s="181">
        <f>SUM(H185:H185)</f>
        <v>3050000000</v>
      </c>
      <c r="G185" s="174" t="s">
        <v>2847</v>
      </c>
      <c r="H185" s="46">
        <f t="shared" si="52"/>
        <v>3050000000</v>
      </c>
      <c r="I185" s="46">
        <f>P185+W185+AD185+AK185</f>
        <v>3050000000</v>
      </c>
      <c r="J185" s="46">
        <f>Q185+X185+AE185+AL185</f>
        <v>0</v>
      </c>
      <c r="K185" s="46">
        <f>R185+Y185+AF185+AM185</f>
        <v>0</v>
      </c>
      <c r="L185" s="46">
        <f>S185+Z185+AG185+AN185</f>
        <v>0</v>
      </c>
      <c r="M185" s="46">
        <f>T185+AA185+AH185+AO185</f>
        <v>0</v>
      </c>
      <c r="N185" s="46">
        <f t="shared" si="49"/>
        <v>0</v>
      </c>
      <c r="O185" s="46">
        <f t="shared" si="46"/>
        <v>800000000</v>
      </c>
      <c r="P185" s="46">
        <v>800000000</v>
      </c>
      <c r="Q185" s="46"/>
      <c r="R185" s="46"/>
      <c r="S185" s="46"/>
      <c r="T185" s="46"/>
      <c r="U185" s="46"/>
      <c r="V185" s="46">
        <f t="shared" si="53"/>
        <v>750000000</v>
      </c>
      <c r="W185" s="46">
        <v>750000000</v>
      </c>
      <c r="X185" s="46"/>
      <c r="Y185" s="46"/>
      <c r="Z185" s="46"/>
      <c r="AA185" s="46"/>
      <c r="AB185" s="46"/>
      <c r="AC185" s="46">
        <f t="shared" si="54"/>
        <v>750000000</v>
      </c>
      <c r="AD185" s="46">
        <v>750000000</v>
      </c>
      <c r="AE185" s="46"/>
      <c r="AF185" s="46"/>
      <c r="AG185" s="46"/>
      <c r="AH185" s="46"/>
      <c r="AI185" s="46"/>
      <c r="AJ185" s="46">
        <f t="shared" si="50"/>
        <v>750000000</v>
      </c>
      <c r="AK185" s="46">
        <v>750000000</v>
      </c>
      <c r="AL185" s="46"/>
      <c r="AM185" s="46"/>
      <c r="AN185" s="46"/>
      <c r="AO185" s="46"/>
      <c r="AP185" s="46"/>
    </row>
    <row r="186" spans="1:42" x14ac:dyDescent="0.2">
      <c r="A186" s="26">
        <f t="shared" si="43"/>
        <v>4211536</v>
      </c>
      <c r="B186" s="91">
        <v>1136</v>
      </c>
      <c r="C186" s="15">
        <v>42104</v>
      </c>
      <c r="D186" s="472" t="s">
        <v>20</v>
      </c>
      <c r="E186" s="469">
        <v>25</v>
      </c>
      <c r="F186" s="471">
        <f>SUM(H186:H187)</f>
        <v>126000000</v>
      </c>
      <c r="G186" s="174" t="s">
        <v>2847</v>
      </c>
      <c r="H186" s="183">
        <f t="shared" si="52"/>
        <v>0</v>
      </c>
      <c r="I186" s="183">
        <f t="shared" ref="I186:M201" si="56">P186+W186+AD186+AK186</f>
        <v>0</v>
      </c>
      <c r="J186" s="183">
        <f t="shared" si="56"/>
        <v>0</v>
      </c>
      <c r="K186" s="183">
        <f t="shared" si="56"/>
        <v>0</v>
      </c>
      <c r="L186" s="183">
        <f t="shared" si="56"/>
        <v>0</v>
      </c>
      <c r="M186" s="183">
        <f t="shared" si="56"/>
        <v>0</v>
      </c>
      <c r="N186" s="183">
        <f t="shared" si="49"/>
        <v>0</v>
      </c>
      <c r="O186" s="183">
        <f t="shared" si="46"/>
        <v>0</v>
      </c>
      <c r="P186" s="183">
        <v>0</v>
      </c>
      <c r="Q186" s="183"/>
      <c r="R186" s="183"/>
      <c r="S186" s="183"/>
      <c r="T186" s="183"/>
      <c r="U186" s="183"/>
      <c r="V186" s="183">
        <f t="shared" si="53"/>
        <v>0</v>
      </c>
      <c r="W186" s="183">
        <v>0</v>
      </c>
      <c r="X186" s="183"/>
      <c r="Y186" s="183"/>
      <c r="Z186" s="183"/>
      <c r="AA186" s="183"/>
      <c r="AB186" s="183"/>
      <c r="AC186" s="183">
        <f t="shared" si="54"/>
        <v>0</v>
      </c>
      <c r="AD186" s="183">
        <v>0</v>
      </c>
      <c r="AE186" s="183"/>
      <c r="AF186" s="183"/>
      <c r="AG186" s="183"/>
      <c r="AH186" s="183"/>
      <c r="AI186" s="183"/>
      <c r="AJ186" s="183">
        <f t="shared" si="50"/>
        <v>0</v>
      </c>
      <c r="AK186" s="183">
        <v>0</v>
      </c>
      <c r="AL186" s="183"/>
      <c r="AM186" s="183"/>
      <c r="AN186" s="183"/>
      <c r="AO186" s="183"/>
      <c r="AP186" s="183"/>
    </row>
    <row r="187" spans="1:42" x14ac:dyDescent="0.2">
      <c r="A187" s="26">
        <f t="shared" si="43"/>
        <v>4211530</v>
      </c>
      <c r="B187" s="91">
        <v>1130</v>
      </c>
      <c r="C187" s="15">
        <v>42104</v>
      </c>
      <c r="D187" s="473"/>
      <c r="E187" s="469"/>
      <c r="F187" s="471"/>
      <c r="G187" s="52" t="s">
        <v>1996</v>
      </c>
      <c r="H187" s="183">
        <f t="shared" si="52"/>
        <v>126000000</v>
      </c>
      <c r="I187" s="183">
        <f t="shared" si="56"/>
        <v>0</v>
      </c>
      <c r="J187" s="183">
        <f t="shared" si="56"/>
        <v>0</v>
      </c>
      <c r="K187" s="183">
        <f t="shared" si="56"/>
        <v>0</v>
      </c>
      <c r="L187" s="183">
        <f t="shared" si="56"/>
        <v>126000000</v>
      </c>
      <c r="M187" s="183">
        <f t="shared" si="56"/>
        <v>0</v>
      </c>
      <c r="N187" s="183">
        <f t="shared" si="49"/>
        <v>0</v>
      </c>
      <c r="O187" s="183">
        <f t="shared" si="46"/>
        <v>0</v>
      </c>
      <c r="P187" s="183"/>
      <c r="Q187" s="183"/>
      <c r="R187" s="183"/>
      <c r="S187" s="183"/>
      <c r="T187" s="183"/>
      <c r="U187" s="183"/>
      <c r="V187" s="183">
        <f t="shared" si="53"/>
        <v>63000000</v>
      </c>
      <c r="W187" s="183"/>
      <c r="X187" s="183"/>
      <c r="Y187" s="183"/>
      <c r="Z187" s="183">
        <v>63000000</v>
      </c>
      <c r="AA187" s="183"/>
      <c r="AB187" s="183"/>
      <c r="AC187" s="183">
        <f t="shared" si="54"/>
        <v>63000000</v>
      </c>
      <c r="AD187" s="183"/>
      <c r="AE187" s="183"/>
      <c r="AF187" s="183"/>
      <c r="AG187" s="183">
        <v>63000000</v>
      </c>
      <c r="AH187" s="183"/>
      <c r="AI187" s="183"/>
      <c r="AJ187" s="183">
        <f t="shared" si="50"/>
        <v>0</v>
      </c>
      <c r="AK187" s="183"/>
      <c r="AL187" s="183"/>
      <c r="AM187" s="183"/>
      <c r="AN187" s="183"/>
      <c r="AO187" s="183"/>
      <c r="AP187" s="183"/>
    </row>
    <row r="188" spans="1:42" ht="40.5" x14ac:dyDescent="0.2">
      <c r="A188" s="26">
        <f t="shared" si="43"/>
        <v>4221238</v>
      </c>
      <c r="B188" s="91">
        <v>1138</v>
      </c>
      <c r="C188" s="15">
        <v>42201</v>
      </c>
      <c r="D188" s="173" t="s">
        <v>2879</v>
      </c>
      <c r="E188" s="76">
        <v>20</v>
      </c>
      <c r="F188" s="181">
        <f t="shared" ref="F188:F195" si="57">SUM(H188:H188)</f>
        <v>0</v>
      </c>
      <c r="G188" s="174" t="s">
        <v>2846</v>
      </c>
      <c r="H188" s="183">
        <f t="shared" si="52"/>
        <v>0</v>
      </c>
      <c r="I188" s="183">
        <f t="shared" si="56"/>
        <v>0</v>
      </c>
      <c r="J188" s="183">
        <f t="shared" si="56"/>
        <v>0</v>
      </c>
      <c r="K188" s="183">
        <f t="shared" si="56"/>
        <v>0</v>
      </c>
      <c r="L188" s="183">
        <f t="shared" si="56"/>
        <v>0</v>
      </c>
      <c r="M188" s="183">
        <f t="shared" si="56"/>
        <v>0</v>
      </c>
      <c r="N188" s="183">
        <f t="shared" si="49"/>
        <v>0</v>
      </c>
      <c r="O188" s="183">
        <f t="shared" si="46"/>
        <v>0</v>
      </c>
      <c r="P188" s="183">
        <v>0</v>
      </c>
      <c r="Q188" s="183"/>
      <c r="R188" s="183"/>
      <c r="S188" s="183"/>
      <c r="T188" s="183"/>
      <c r="U188" s="183"/>
      <c r="V188" s="183">
        <f t="shared" si="53"/>
        <v>0</v>
      </c>
      <c r="W188" s="183">
        <v>0</v>
      </c>
      <c r="X188" s="183"/>
      <c r="Y188" s="183"/>
      <c r="Z188" s="183"/>
      <c r="AA188" s="183"/>
      <c r="AB188" s="183"/>
      <c r="AC188" s="183">
        <f t="shared" si="54"/>
        <v>0</v>
      </c>
      <c r="AD188" s="183">
        <v>0</v>
      </c>
      <c r="AE188" s="183"/>
      <c r="AF188" s="183"/>
      <c r="AG188" s="183"/>
      <c r="AH188" s="183"/>
      <c r="AI188" s="183"/>
      <c r="AJ188" s="183">
        <f t="shared" si="50"/>
        <v>0</v>
      </c>
      <c r="AK188" s="183">
        <v>0</v>
      </c>
      <c r="AL188" s="183"/>
      <c r="AM188" s="183"/>
      <c r="AN188" s="183"/>
      <c r="AO188" s="183"/>
      <c r="AP188" s="183"/>
    </row>
    <row r="189" spans="1:42" ht="40.5" x14ac:dyDescent="0.2">
      <c r="A189" s="26">
        <f t="shared" si="43"/>
        <v>4221338</v>
      </c>
      <c r="B189" s="91">
        <v>1138</v>
      </c>
      <c r="C189" s="15">
        <v>42202</v>
      </c>
      <c r="D189" s="173" t="s">
        <v>23</v>
      </c>
      <c r="E189" s="76">
        <v>20</v>
      </c>
      <c r="F189" s="181">
        <f t="shared" si="57"/>
        <v>0</v>
      </c>
      <c r="G189" s="174" t="s">
        <v>2846</v>
      </c>
      <c r="H189" s="64">
        <f t="shared" si="52"/>
        <v>0</v>
      </c>
      <c r="I189" s="64">
        <f t="shared" si="56"/>
        <v>0</v>
      </c>
      <c r="J189" s="64">
        <f t="shared" si="56"/>
        <v>0</v>
      </c>
      <c r="K189" s="64">
        <f t="shared" si="56"/>
        <v>0</v>
      </c>
      <c r="L189" s="64">
        <f t="shared" si="56"/>
        <v>0</v>
      </c>
      <c r="M189" s="64">
        <f t="shared" si="56"/>
        <v>0</v>
      </c>
      <c r="N189" s="64">
        <f t="shared" si="49"/>
        <v>0</v>
      </c>
      <c r="O189" s="64">
        <f t="shared" si="46"/>
        <v>0</v>
      </c>
      <c r="P189" s="64">
        <v>0</v>
      </c>
      <c r="Q189" s="64"/>
      <c r="R189" s="64"/>
      <c r="S189" s="64"/>
      <c r="T189" s="64"/>
      <c r="U189" s="64"/>
      <c r="V189" s="64">
        <f t="shared" si="53"/>
        <v>0</v>
      </c>
      <c r="W189" s="64">
        <v>0</v>
      </c>
      <c r="X189" s="64"/>
      <c r="Y189" s="64"/>
      <c r="Z189" s="64"/>
      <c r="AA189" s="64"/>
      <c r="AB189" s="64"/>
      <c r="AC189" s="64">
        <f t="shared" si="54"/>
        <v>0</v>
      </c>
      <c r="AD189" s="64">
        <v>0</v>
      </c>
      <c r="AE189" s="64"/>
      <c r="AF189" s="64"/>
      <c r="AG189" s="64"/>
      <c r="AH189" s="64"/>
      <c r="AI189" s="64"/>
      <c r="AJ189" s="64">
        <f t="shared" si="50"/>
        <v>0</v>
      </c>
      <c r="AK189" s="64">
        <v>0</v>
      </c>
      <c r="AL189" s="64"/>
      <c r="AM189" s="64"/>
      <c r="AN189" s="64"/>
      <c r="AO189" s="64"/>
      <c r="AP189" s="64"/>
    </row>
    <row r="190" spans="1:42" ht="40.5" x14ac:dyDescent="0.2">
      <c r="A190" s="26">
        <f t="shared" si="43"/>
        <v>4221438</v>
      </c>
      <c r="B190" s="91">
        <v>1138</v>
      </c>
      <c r="C190" s="15">
        <v>42203</v>
      </c>
      <c r="D190" s="173" t="s">
        <v>24</v>
      </c>
      <c r="E190" s="76">
        <v>20</v>
      </c>
      <c r="F190" s="181">
        <f t="shared" si="57"/>
        <v>161120048</v>
      </c>
      <c r="G190" s="174" t="s">
        <v>2846</v>
      </c>
      <c r="H190" s="46">
        <f t="shared" si="52"/>
        <v>161120048</v>
      </c>
      <c r="I190" s="46">
        <f t="shared" si="56"/>
        <v>0</v>
      </c>
      <c r="J190" s="46">
        <f t="shared" si="56"/>
        <v>0</v>
      </c>
      <c r="K190" s="46">
        <f t="shared" si="56"/>
        <v>0</v>
      </c>
      <c r="L190" s="46">
        <f t="shared" si="56"/>
        <v>0</v>
      </c>
      <c r="M190" s="46">
        <f t="shared" si="56"/>
        <v>161120048</v>
      </c>
      <c r="N190" s="46">
        <f t="shared" si="49"/>
        <v>0</v>
      </c>
      <c r="O190" s="46">
        <f t="shared" si="46"/>
        <v>161120048</v>
      </c>
      <c r="P190" s="46">
        <v>0</v>
      </c>
      <c r="Q190" s="46"/>
      <c r="R190" s="46"/>
      <c r="S190" s="46"/>
      <c r="T190" s="69">
        <v>161120048</v>
      </c>
      <c r="U190" s="46"/>
      <c r="V190" s="46">
        <f t="shared" si="53"/>
        <v>0</v>
      </c>
      <c r="W190" s="46">
        <v>0</v>
      </c>
      <c r="X190" s="46"/>
      <c r="Y190" s="46"/>
      <c r="Z190" s="46"/>
      <c r="AA190" s="69">
        <v>0</v>
      </c>
      <c r="AB190" s="46"/>
      <c r="AC190" s="46">
        <f t="shared" si="54"/>
        <v>0</v>
      </c>
      <c r="AD190" s="46">
        <v>0</v>
      </c>
      <c r="AE190" s="46"/>
      <c r="AF190" s="46"/>
      <c r="AG190" s="46"/>
      <c r="AH190" s="46"/>
      <c r="AI190" s="46"/>
      <c r="AJ190" s="46">
        <f t="shared" si="50"/>
        <v>0</v>
      </c>
      <c r="AK190" s="46">
        <v>0</v>
      </c>
      <c r="AL190" s="46"/>
      <c r="AM190" s="46"/>
      <c r="AN190" s="46"/>
      <c r="AO190" s="46"/>
      <c r="AP190" s="46"/>
    </row>
    <row r="191" spans="1:42" ht="54" x14ac:dyDescent="0.2">
      <c r="A191" s="26">
        <f t="shared" si="43"/>
        <v>4221538</v>
      </c>
      <c r="B191" s="91">
        <v>1138</v>
      </c>
      <c r="C191" s="15">
        <v>42204</v>
      </c>
      <c r="D191" s="173" t="s">
        <v>25</v>
      </c>
      <c r="E191" s="76">
        <v>20</v>
      </c>
      <c r="F191" s="181">
        <f t="shared" si="57"/>
        <v>0</v>
      </c>
      <c r="G191" s="174" t="s">
        <v>2846</v>
      </c>
      <c r="H191" s="64">
        <f t="shared" si="52"/>
        <v>0</v>
      </c>
      <c r="I191" s="64">
        <f t="shared" si="56"/>
        <v>0</v>
      </c>
      <c r="J191" s="64">
        <f t="shared" si="56"/>
        <v>0</v>
      </c>
      <c r="K191" s="64">
        <f t="shared" si="56"/>
        <v>0</v>
      </c>
      <c r="L191" s="64">
        <f t="shared" si="56"/>
        <v>0</v>
      </c>
      <c r="M191" s="64">
        <f t="shared" si="56"/>
        <v>0</v>
      </c>
      <c r="N191" s="64">
        <f t="shared" si="49"/>
        <v>0</v>
      </c>
      <c r="O191" s="64">
        <f t="shared" si="46"/>
        <v>0</v>
      </c>
      <c r="P191" s="64">
        <v>0</v>
      </c>
      <c r="Q191" s="64"/>
      <c r="R191" s="64"/>
      <c r="S191" s="64"/>
      <c r="T191" s="64"/>
      <c r="U191" s="64"/>
      <c r="V191" s="64">
        <f t="shared" si="53"/>
        <v>0</v>
      </c>
      <c r="W191" s="64">
        <v>0</v>
      </c>
      <c r="X191" s="64"/>
      <c r="Y191" s="64"/>
      <c r="Z191" s="64"/>
      <c r="AA191" s="64"/>
      <c r="AB191" s="64"/>
      <c r="AC191" s="64">
        <f t="shared" si="54"/>
        <v>0</v>
      </c>
      <c r="AD191" s="64">
        <v>0</v>
      </c>
      <c r="AE191" s="64"/>
      <c r="AF191" s="64"/>
      <c r="AG191" s="64"/>
      <c r="AH191" s="64"/>
      <c r="AI191" s="64"/>
      <c r="AJ191" s="64">
        <f t="shared" si="50"/>
        <v>0</v>
      </c>
      <c r="AK191" s="64"/>
      <c r="AL191" s="64"/>
      <c r="AM191" s="64"/>
      <c r="AN191" s="64"/>
      <c r="AO191" s="64"/>
      <c r="AP191" s="64"/>
    </row>
    <row r="192" spans="1:42" ht="40.5" x14ac:dyDescent="0.2">
      <c r="A192" s="26">
        <f t="shared" si="43"/>
        <v>4221674</v>
      </c>
      <c r="B192" s="91">
        <v>1174</v>
      </c>
      <c r="C192" s="15">
        <v>42205</v>
      </c>
      <c r="D192" s="173" t="s">
        <v>26</v>
      </c>
      <c r="E192" s="76">
        <v>20</v>
      </c>
      <c r="F192" s="181">
        <f t="shared" si="57"/>
        <v>15501732756</v>
      </c>
      <c r="G192" s="174" t="s">
        <v>2848</v>
      </c>
      <c r="H192" s="46">
        <f t="shared" si="52"/>
        <v>15501732756</v>
      </c>
      <c r="I192" s="46">
        <f t="shared" si="56"/>
        <v>0</v>
      </c>
      <c r="J192" s="46">
        <f t="shared" si="56"/>
        <v>0</v>
      </c>
      <c r="K192" s="46">
        <f t="shared" si="56"/>
        <v>0</v>
      </c>
      <c r="L192" s="46">
        <f t="shared" si="56"/>
        <v>0</v>
      </c>
      <c r="M192" s="46">
        <f t="shared" si="56"/>
        <v>0</v>
      </c>
      <c r="N192" s="46">
        <f t="shared" si="49"/>
        <v>15501732756</v>
      </c>
      <c r="O192" s="46">
        <f t="shared" si="46"/>
        <v>2785659810</v>
      </c>
      <c r="P192" s="46"/>
      <c r="Q192" s="46"/>
      <c r="R192" s="46"/>
      <c r="S192" s="46"/>
      <c r="T192" s="46"/>
      <c r="U192" s="46">
        <v>2785659810</v>
      </c>
      <c r="V192" s="46">
        <f t="shared" si="53"/>
        <v>3869229604</v>
      </c>
      <c r="W192" s="46"/>
      <c r="X192" s="46"/>
      <c r="Y192" s="46"/>
      <c r="Z192" s="46"/>
      <c r="AA192" s="46"/>
      <c r="AB192" s="46">
        <v>3869229604</v>
      </c>
      <c r="AC192" s="46">
        <f t="shared" si="54"/>
        <v>3991044952</v>
      </c>
      <c r="AD192" s="46"/>
      <c r="AE192" s="46"/>
      <c r="AF192" s="46"/>
      <c r="AG192" s="46"/>
      <c r="AH192" s="46"/>
      <c r="AI192" s="46">
        <v>3991044952</v>
      </c>
      <c r="AJ192" s="46">
        <f t="shared" si="50"/>
        <v>4855798390</v>
      </c>
      <c r="AK192" s="46"/>
      <c r="AL192" s="46"/>
      <c r="AM192" s="46"/>
      <c r="AN192" s="46"/>
      <c r="AO192" s="46"/>
      <c r="AP192" s="46">
        <v>4855798390</v>
      </c>
    </row>
    <row r="193" spans="1:42" ht="27" x14ac:dyDescent="0.2">
      <c r="A193" s="26">
        <f t="shared" si="43"/>
        <v>4231229</v>
      </c>
      <c r="B193" s="91">
        <v>1129</v>
      </c>
      <c r="C193" s="15">
        <v>42301</v>
      </c>
      <c r="D193" s="173" t="s">
        <v>28</v>
      </c>
      <c r="E193" s="76">
        <v>50</v>
      </c>
      <c r="F193" s="181">
        <f t="shared" si="57"/>
        <v>0</v>
      </c>
      <c r="G193" s="174" t="s">
        <v>2880</v>
      </c>
      <c r="H193" s="183">
        <f t="shared" si="52"/>
        <v>0</v>
      </c>
      <c r="I193" s="183">
        <f t="shared" si="56"/>
        <v>0</v>
      </c>
      <c r="J193" s="183">
        <f t="shared" si="56"/>
        <v>0</v>
      </c>
      <c r="K193" s="183">
        <f t="shared" si="56"/>
        <v>0</v>
      </c>
      <c r="L193" s="183">
        <f t="shared" si="56"/>
        <v>0</v>
      </c>
      <c r="M193" s="183">
        <f t="shared" si="56"/>
        <v>0</v>
      </c>
      <c r="N193" s="183">
        <f t="shared" si="49"/>
        <v>0</v>
      </c>
      <c r="O193" s="183">
        <f t="shared" si="46"/>
        <v>0</v>
      </c>
      <c r="P193" s="183">
        <v>0</v>
      </c>
      <c r="Q193" s="183"/>
      <c r="R193" s="183"/>
      <c r="S193" s="183"/>
      <c r="T193" s="183"/>
      <c r="U193" s="183"/>
      <c r="V193" s="183">
        <f t="shared" si="53"/>
        <v>0</v>
      </c>
      <c r="W193" s="183">
        <v>0</v>
      </c>
      <c r="X193" s="183"/>
      <c r="Y193" s="183"/>
      <c r="Z193" s="183"/>
      <c r="AA193" s="183"/>
      <c r="AB193" s="183"/>
      <c r="AC193" s="183">
        <f t="shared" si="54"/>
        <v>0</v>
      </c>
      <c r="AD193" s="183">
        <v>0</v>
      </c>
      <c r="AE193" s="183"/>
      <c r="AF193" s="183"/>
      <c r="AG193" s="183"/>
      <c r="AH193" s="183"/>
      <c r="AI193" s="183"/>
      <c r="AJ193" s="183">
        <f t="shared" si="50"/>
        <v>0</v>
      </c>
      <c r="AK193" s="183">
        <v>0</v>
      </c>
      <c r="AL193" s="183"/>
      <c r="AM193" s="183"/>
      <c r="AN193" s="183"/>
      <c r="AO193" s="183"/>
      <c r="AP193" s="183"/>
    </row>
    <row r="194" spans="1:42" x14ac:dyDescent="0.2">
      <c r="A194" s="26">
        <f t="shared" si="43"/>
        <v>4231329</v>
      </c>
      <c r="B194" s="91">
        <v>1129</v>
      </c>
      <c r="C194" s="15">
        <v>42302</v>
      </c>
      <c r="D194" s="173" t="s">
        <v>29</v>
      </c>
      <c r="E194" s="76">
        <v>50</v>
      </c>
      <c r="F194" s="181">
        <f t="shared" si="57"/>
        <v>104233970199</v>
      </c>
      <c r="G194" s="174" t="s">
        <v>2880</v>
      </c>
      <c r="H194" s="183">
        <f t="shared" si="52"/>
        <v>104233970199</v>
      </c>
      <c r="I194" s="183">
        <f t="shared" si="56"/>
        <v>39233970199</v>
      </c>
      <c r="J194" s="183">
        <f t="shared" si="56"/>
        <v>0</v>
      </c>
      <c r="K194" s="183">
        <f t="shared" si="56"/>
        <v>0</v>
      </c>
      <c r="L194" s="183">
        <f t="shared" si="56"/>
        <v>0</v>
      </c>
      <c r="M194" s="183">
        <f t="shared" si="56"/>
        <v>65000000000</v>
      </c>
      <c r="N194" s="183">
        <f t="shared" si="49"/>
        <v>0</v>
      </c>
      <c r="O194" s="183">
        <f t="shared" si="46"/>
        <v>5683936498</v>
      </c>
      <c r="P194" s="21">
        <v>5683936498</v>
      </c>
      <c r="Q194" s="183"/>
      <c r="R194" s="183"/>
      <c r="S194" s="183"/>
      <c r="T194" s="183"/>
      <c r="U194" s="183"/>
      <c r="V194" s="183">
        <f t="shared" si="53"/>
        <v>75854454593</v>
      </c>
      <c r="W194" s="183">
        <v>10854454593</v>
      </c>
      <c r="X194" s="183"/>
      <c r="Y194" s="183"/>
      <c r="Z194" s="183"/>
      <c r="AA194" s="183">
        <v>65000000000</v>
      </c>
      <c r="AB194" s="183"/>
      <c r="AC194" s="183">
        <f t="shared" si="54"/>
        <v>11180088231</v>
      </c>
      <c r="AD194" s="183">
        <v>11180088231</v>
      </c>
      <c r="AE194" s="183"/>
      <c r="AF194" s="183"/>
      <c r="AG194" s="183"/>
      <c r="AH194" s="183"/>
      <c r="AI194" s="183"/>
      <c r="AJ194" s="183">
        <f t="shared" si="50"/>
        <v>11515490877</v>
      </c>
      <c r="AK194" s="183">
        <v>11515490877</v>
      </c>
      <c r="AL194" s="183"/>
      <c r="AM194" s="183"/>
      <c r="AN194" s="183"/>
      <c r="AO194" s="183"/>
      <c r="AP194" s="183"/>
    </row>
    <row r="195" spans="1:42" ht="27" x14ac:dyDescent="0.2">
      <c r="A195" s="26">
        <f t="shared" si="43"/>
        <v>4311234</v>
      </c>
      <c r="B195" s="91">
        <v>1134</v>
      </c>
      <c r="C195" s="15">
        <v>43101</v>
      </c>
      <c r="D195" s="173" t="s">
        <v>32</v>
      </c>
      <c r="E195" s="76">
        <v>50</v>
      </c>
      <c r="F195" s="181">
        <f t="shared" si="57"/>
        <v>575000000</v>
      </c>
      <c r="G195" s="174" t="s">
        <v>2863</v>
      </c>
      <c r="H195" s="183">
        <f t="shared" si="52"/>
        <v>575000000</v>
      </c>
      <c r="I195" s="183">
        <f t="shared" si="56"/>
        <v>575000000</v>
      </c>
      <c r="J195" s="183">
        <f t="shared" si="56"/>
        <v>0</v>
      </c>
      <c r="K195" s="183">
        <f t="shared" si="56"/>
        <v>0</v>
      </c>
      <c r="L195" s="183">
        <f t="shared" si="56"/>
        <v>0</v>
      </c>
      <c r="M195" s="183">
        <f t="shared" si="56"/>
        <v>0</v>
      </c>
      <c r="N195" s="183">
        <f t="shared" si="49"/>
        <v>0</v>
      </c>
      <c r="O195" s="183">
        <f t="shared" si="46"/>
        <v>70000000</v>
      </c>
      <c r="P195" s="183">
        <v>70000000</v>
      </c>
      <c r="Q195" s="183"/>
      <c r="R195" s="183"/>
      <c r="S195" s="183"/>
      <c r="T195" s="183"/>
      <c r="U195" s="183">
        <v>0</v>
      </c>
      <c r="V195" s="183">
        <f t="shared" si="53"/>
        <v>160000000</v>
      </c>
      <c r="W195" s="183">
        <v>160000000</v>
      </c>
      <c r="X195" s="183"/>
      <c r="Y195" s="183"/>
      <c r="Z195" s="183"/>
      <c r="AA195" s="183"/>
      <c r="AB195" s="183"/>
      <c r="AC195" s="183">
        <f t="shared" si="54"/>
        <v>163000000</v>
      </c>
      <c r="AD195" s="183">
        <v>163000000</v>
      </c>
      <c r="AE195" s="183"/>
      <c r="AF195" s="183"/>
      <c r="AG195" s="183"/>
      <c r="AH195" s="183"/>
      <c r="AI195" s="183"/>
      <c r="AJ195" s="183">
        <f t="shared" si="50"/>
        <v>182000000</v>
      </c>
      <c r="AK195" s="183">
        <v>182000000</v>
      </c>
      <c r="AL195" s="183"/>
      <c r="AM195" s="183"/>
      <c r="AN195" s="183"/>
      <c r="AO195" s="183"/>
      <c r="AP195" s="183"/>
    </row>
    <row r="196" spans="1:42" x14ac:dyDescent="0.2">
      <c r="A196" s="26">
        <f t="shared" si="43"/>
        <v>4311314</v>
      </c>
      <c r="B196" s="91">
        <v>1114</v>
      </c>
      <c r="C196" s="15">
        <v>43102</v>
      </c>
      <c r="D196" s="173" t="s">
        <v>33</v>
      </c>
      <c r="E196" s="469">
        <v>50</v>
      </c>
      <c r="F196" s="471">
        <f>SUM(H196:H197)</f>
        <v>335000000</v>
      </c>
      <c r="G196" s="174" t="s">
        <v>2850</v>
      </c>
      <c r="H196" s="46">
        <f t="shared" si="52"/>
        <v>215000000</v>
      </c>
      <c r="I196" s="46">
        <f t="shared" si="56"/>
        <v>215000000</v>
      </c>
      <c r="J196" s="46">
        <f t="shared" si="56"/>
        <v>0</v>
      </c>
      <c r="K196" s="46">
        <f t="shared" si="56"/>
        <v>0</v>
      </c>
      <c r="L196" s="46">
        <f t="shared" si="56"/>
        <v>0</v>
      </c>
      <c r="M196" s="46">
        <f t="shared" si="56"/>
        <v>0</v>
      </c>
      <c r="N196" s="46">
        <f t="shared" si="49"/>
        <v>0</v>
      </c>
      <c r="O196" s="46">
        <f t="shared" si="46"/>
        <v>50000000</v>
      </c>
      <c r="P196" s="46">
        <v>50000000</v>
      </c>
      <c r="Q196" s="46"/>
      <c r="R196" s="46"/>
      <c r="S196" s="46"/>
      <c r="T196" s="46"/>
      <c r="U196" s="46"/>
      <c r="V196" s="46">
        <f t="shared" si="53"/>
        <v>50000000</v>
      </c>
      <c r="W196" s="46">
        <v>50000000</v>
      </c>
      <c r="X196" s="46"/>
      <c r="Y196" s="46"/>
      <c r="Z196" s="46"/>
      <c r="AA196" s="46"/>
      <c r="AB196" s="46"/>
      <c r="AC196" s="46">
        <f t="shared" si="54"/>
        <v>55000000</v>
      </c>
      <c r="AD196" s="46">
        <v>55000000</v>
      </c>
      <c r="AE196" s="46"/>
      <c r="AF196" s="46"/>
      <c r="AG196" s="46"/>
      <c r="AH196" s="46"/>
      <c r="AI196" s="46"/>
      <c r="AJ196" s="46">
        <f t="shared" si="50"/>
        <v>60000000</v>
      </c>
      <c r="AK196" s="46">
        <v>60000000</v>
      </c>
      <c r="AL196" s="46"/>
      <c r="AM196" s="46"/>
      <c r="AN196" s="46"/>
      <c r="AO196" s="46"/>
      <c r="AP196" s="46"/>
    </row>
    <row r="197" spans="1:42" x14ac:dyDescent="0.2">
      <c r="A197" s="26">
        <f t="shared" si="43"/>
        <v>4311317</v>
      </c>
      <c r="B197" s="91">
        <v>1117</v>
      </c>
      <c r="C197" s="15">
        <v>43102</v>
      </c>
      <c r="D197" s="173" t="s">
        <v>33</v>
      </c>
      <c r="E197" s="469"/>
      <c r="F197" s="471"/>
      <c r="G197" s="174" t="s">
        <v>1992</v>
      </c>
      <c r="H197" s="46">
        <f t="shared" si="52"/>
        <v>120000000</v>
      </c>
      <c r="I197" s="46">
        <f t="shared" si="56"/>
        <v>120000000</v>
      </c>
      <c r="J197" s="46">
        <f t="shared" si="56"/>
        <v>0</v>
      </c>
      <c r="K197" s="46">
        <f t="shared" si="56"/>
        <v>0</v>
      </c>
      <c r="L197" s="46">
        <f t="shared" si="56"/>
        <v>0</v>
      </c>
      <c r="M197" s="46">
        <f t="shared" si="56"/>
        <v>0</v>
      </c>
      <c r="N197" s="46">
        <f t="shared" si="49"/>
        <v>0</v>
      </c>
      <c r="O197" s="46">
        <f t="shared" si="46"/>
        <v>0</v>
      </c>
      <c r="P197" s="46">
        <v>0</v>
      </c>
      <c r="Q197" s="46"/>
      <c r="R197" s="46"/>
      <c r="S197" s="46"/>
      <c r="T197" s="46"/>
      <c r="U197" s="46"/>
      <c r="V197" s="46">
        <f t="shared" si="53"/>
        <v>44600000</v>
      </c>
      <c r="W197" s="46">
        <v>44600000</v>
      </c>
      <c r="X197" s="46"/>
      <c r="Y197" s="46"/>
      <c r="Z197" s="46"/>
      <c r="AA197" s="46"/>
      <c r="AB197" s="46"/>
      <c r="AC197" s="46">
        <f t="shared" si="54"/>
        <v>40000000</v>
      </c>
      <c r="AD197" s="46">
        <v>40000000</v>
      </c>
      <c r="AE197" s="46"/>
      <c r="AF197" s="46"/>
      <c r="AG197" s="46"/>
      <c r="AH197" s="46"/>
      <c r="AI197" s="46"/>
      <c r="AJ197" s="46">
        <f t="shared" si="50"/>
        <v>35400000</v>
      </c>
      <c r="AK197" s="46">
        <v>35400000</v>
      </c>
      <c r="AL197" s="46"/>
      <c r="AM197" s="46"/>
      <c r="AN197" s="46"/>
      <c r="AO197" s="46"/>
      <c r="AP197" s="46"/>
    </row>
    <row r="198" spans="1:42" ht="40.5" x14ac:dyDescent="0.2">
      <c r="A198" s="26">
        <f t="shared" si="43"/>
        <v>4321230</v>
      </c>
      <c r="B198" s="91">
        <v>1130</v>
      </c>
      <c r="C198" s="15">
        <v>43201</v>
      </c>
      <c r="D198" s="173" t="s">
        <v>35</v>
      </c>
      <c r="E198" s="469">
        <v>16.66</v>
      </c>
      <c r="F198" s="471">
        <f>SUM(H198:H199)</f>
        <v>2574144500</v>
      </c>
      <c r="G198" s="174" t="s">
        <v>1996</v>
      </c>
      <c r="H198" s="183">
        <f t="shared" si="52"/>
        <v>2504144500</v>
      </c>
      <c r="I198" s="183">
        <f t="shared" si="56"/>
        <v>1295000000</v>
      </c>
      <c r="J198" s="183">
        <f t="shared" si="56"/>
        <v>0</v>
      </c>
      <c r="K198" s="183">
        <f t="shared" si="56"/>
        <v>0</v>
      </c>
      <c r="L198" s="183">
        <f t="shared" si="56"/>
        <v>629978389</v>
      </c>
      <c r="M198" s="183">
        <f t="shared" si="56"/>
        <v>579166111</v>
      </c>
      <c r="N198" s="183">
        <f t="shared" si="49"/>
        <v>0</v>
      </c>
      <c r="O198" s="183">
        <f t="shared" si="46"/>
        <v>588436364</v>
      </c>
      <c r="P198" s="69">
        <v>450000000</v>
      </c>
      <c r="Q198" s="183"/>
      <c r="R198" s="183"/>
      <c r="S198" s="183"/>
      <c r="T198" s="183">
        <v>138436364</v>
      </c>
      <c r="U198" s="183"/>
      <c r="V198" s="183">
        <f t="shared" si="53"/>
        <v>615289455</v>
      </c>
      <c r="W198" s="69">
        <v>265000000</v>
      </c>
      <c r="X198" s="183"/>
      <c r="Y198" s="183"/>
      <c r="Z198" s="69">
        <v>207700000</v>
      </c>
      <c r="AA198" s="183">
        <v>142589455</v>
      </c>
      <c r="AB198" s="183"/>
      <c r="AC198" s="183">
        <f t="shared" si="54"/>
        <v>673798139</v>
      </c>
      <c r="AD198" s="69">
        <v>285000000</v>
      </c>
      <c r="AE198" s="183"/>
      <c r="AF198" s="183"/>
      <c r="AG198" s="69">
        <v>241931000</v>
      </c>
      <c r="AH198" s="183">
        <v>146867139</v>
      </c>
      <c r="AI198" s="183"/>
      <c r="AJ198" s="183">
        <f t="shared" si="50"/>
        <v>626620542</v>
      </c>
      <c r="AK198" s="69">
        <v>295000000</v>
      </c>
      <c r="AL198" s="183"/>
      <c r="AM198" s="183"/>
      <c r="AN198" s="69">
        <v>180347389</v>
      </c>
      <c r="AO198" s="183">
        <v>151273153</v>
      </c>
      <c r="AP198" s="183"/>
    </row>
    <row r="199" spans="1:42" ht="40.5" x14ac:dyDescent="0.2">
      <c r="A199" s="26">
        <f t="shared" si="43"/>
        <v>4321270</v>
      </c>
      <c r="B199" s="91">
        <v>1170</v>
      </c>
      <c r="C199" s="15">
        <v>43201</v>
      </c>
      <c r="D199" s="173" t="s">
        <v>35</v>
      </c>
      <c r="E199" s="469"/>
      <c r="F199" s="471"/>
      <c r="G199" s="174" t="s">
        <v>1994</v>
      </c>
      <c r="H199" s="183">
        <f t="shared" si="52"/>
        <v>70000000</v>
      </c>
      <c r="I199" s="183">
        <f t="shared" si="56"/>
        <v>0</v>
      </c>
      <c r="J199" s="183">
        <f t="shared" si="56"/>
        <v>0</v>
      </c>
      <c r="K199" s="183">
        <f t="shared" si="56"/>
        <v>0</v>
      </c>
      <c r="L199" s="183">
        <f t="shared" si="56"/>
        <v>0</v>
      </c>
      <c r="M199" s="183">
        <f t="shared" si="56"/>
        <v>0</v>
      </c>
      <c r="N199" s="183">
        <f t="shared" si="49"/>
        <v>70000000</v>
      </c>
      <c r="O199" s="183">
        <f t="shared" si="46"/>
        <v>0</v>
      </c>
      <c r="P199" s="183"/>
      <c r="Q199" s="183"/>
      <c r="R199" s="183"/>
      <c r="S199" s="183"/>
      <c r="T199" s="183"/>
      <c r="U199" s="183">
        <v>0</v>
      </c>
      <c r="V199" s="183">
        <f t="shared" si="53"/>
        <v>35000000</v>
      </c>
      <c r="W199" s="183"/>
      <c r="X199" s="183"/>
      <c r="Y199" s="183"/>
      <c r="Z199" s="183"/>
      <c r="AA199" s="183"/>
      <c r="AB199" s="183">
        <v>35000000</v>
      </c>
      <c r="AC199" s="183">
        <f t="shared" si="54"/>
        <v>35000000</v>
      </c>
      <c r="AD199" s="183"/>
      <c r="AE199" s="183"/>
      <c r="AF199" s="183"/>
      <c r="AG199" s="183"/>
      <c r="AH199" s="183"/>
      <c r="AI199" s="183">
        <v>35000000</v>
      </c>
      <c r="AJ199" s="183">
        <f t="shared" si="50"/>
        <v>0</v>
      </c>
      <c r="AK199" s="183"/>
      <c r="AL199" s="183"/>
      <c r="AM199" s="183"/>
      <c r="AN199" s="183"/>
      <c r="AO199" s="183"/>
      <c r="AP199" s="183">
        <v>0</v>
      </c>
    </row>
    <row r="200" spans="1:42" x14ac:dyDescent="0.2">
      <c r="A200" s="26">
        <f t="shared" si="43"/>
        <v>4321330</v>
      </c>
      <c r="B200" s="91">
        <v>1130</v>
      </c>
      <c r="C200" s="15">
        <v>43202</v>
      </c>
      <c r="D200" s="173" t="s">
        <v>36</v>
      </c>
      <c r="E200" s="76">
        <v>16.66</v>
      </c>
      <c r="F200" s="181">
        <f t="shared" ref="F200:F209" si="58">SUM(H200:H200)</f>
        <v>505000000</v>
      </c>
      <c r="G200" s="174" t="s">
        <v>1996</v>
      </c>
      <c r="H200" s="46">
        <f t="shared" si="52"/>
        <v>505000000</v>
      </c>
      <c r="I200" s="46">
        <f t="shared" si="56"/>
        <v>505000000</v>
      </c>
      <c r="J200" s="46">
        <f t="shared" si="56"/>
        <v>0</v>
      </c>
      <c r="K200" s="46">
        <f t="shared" si="56"/>
        <v>0</v>
      </c>
      <c r="L200" s="46">
        <f t="shared" si="56"/>
        <v>0</v>
      </c>
      <c r="M200" s="46">
        <f t="shared" si="56"/>
        <v>0</v>
      </c>
      <c r="N200" s="46">
        <f t="shared" si="49"/>
        <v>0</v>
      </c>
      <c r="O200" s="46">
        <f t="shared" si="46"/>
        <v>90000000</v>
      </c>
      <c r="P200" s="69">
        <v>90000000</v>
      </c>
      <c r="Q200" s="46"/>
      <c r="R200" s="46"/>
      <c r="S200" s="46"/>
      <c r="T200" s="46"/>
      <c r="U200" s="46"/>
      <c r="V200" s="46">
        <f t="shared" si="53"/>
        <v>135000000</v>
      </c>
      <c r="W200" s="69">
        <v>135000000</v>
      </c>
      <c r="X200" s="46"/>
      <c r="Y200" s="46"/>
      <c r="Z200" s="46"/>
      <c r="AA200" s="46"/>
      <c r="AB200" s="46"/>
      <c r="AC200" s="46">
        <f t="shared" si="54"/>
        <v>135000000</v>
      </c>
      <c r="AD200" s="69">
        <v>135000000</v>
      </c>
      <c r="AE200" s="46"/>
      <c r="AF200" s="46"/>
      <c r="AG200" s="46"/>
      <c r="AH200" s="46"/>
      <c r="AI200" s="46"/>
      <c r="AJ200" s="46">
        <f t="shared" si="50"/>
        <v>145000000</v>
      </c>
      <c r="AK200" s="69">
        <v>145000000</v>
      </c>
      <c r="AL200" s="46"/>
      <c r="AM200" s="46"/>
      <c r="AN200" s="46"/>
      <c r="AO200" s="46"/>
      <c r="AP200" s="46"/>
    </row>
    <row r="201" spans="1:42" ht="40.5" x14ac:dyDescent="0.2">
      <c r="A201" s="26">
        <f t="shared" si="43"/>
        <v>4321430</v>
      </c>
      <c r="B201" s="91">
        <v>1130</v>
      </c>
      <c r="C201" s="15">
        <v>43203</v>
      </c>
      <c r="D201" s="173" t="s">
        <v>2881</v>
      </c>
      <c r="E201" s="76">
        <v>16.670000000000002</v>
      </c>
      <c r="F201" s="181">
        <f t="shared" si="58"/>
        <v>894519930</v>
      </c>
      <c r="G201" s="174" t="s">
        <v>1996</v>
      </c>
      <c r="H201" s="46">
        <f t="shared" si="52"/>
        <v>894519930</v>
      </c>
      <c r="I201" s="46">
        <f t="shared" si="56"/>
        <v>294519930</v>
      </c>
      <c r="J201" s="46">
        <f t="shared" si="56"/>
        <v>0</v>
      </c>
      <c r="K201" s="46">
        <f t="shared" si="56"/>
        <v>0</v>
      </c>
      <c r="L201" s="46">
        <f t="shared" si="56"/>
        <v>600000000</v>
      </c>
      <c r="M201" s="46">
        <f t="shared" si="56"/>
        <v>0</v>
      </c>
      <c r="N201" s="46">
        <f t="shared" si="49"/>
        <v>0</v>
      </c>
      <c r="O201" s="46">
        <f t="shared" si="46"/>
        <v>150000000</v>
      </c>
      <c r="P201" s="46"/>
      <c r="Q201" s="46"/>
      <c r="R201" s="46"/>
      <c r="S201" s="69">
        <v>150000000</v>
      </c>
      <c r="T201" s="46"/>
      <c r="U201" s="46"/>
      <c r="V201" s="46">
        <f t="shared" si="53"/>
        <v>228700000</v>
      </c>
      <c r="W201" s="69">
        <v>78700000</v>
      </c>
      <c r="X201" s="46"/>
      <c r="Y201" s="46"/>
      <c r="Z201" s="69">
        <v>150000000</v>
      </c>
      <c r="AA201" s="46"/>
      <c r="AB201" s="46"/>
      <c r="AC201" s="46">
        <f t="shared" si="54"/>
        <v>252931000</v>
      </c>
      <c r="AD201" s="69">
        <v>102931000</v>
      </c>
      <c r="AE201" s="46"/>
      <c r="AF201" s="46"/>
      <c r="AG201" s="69">
        <v>150000000</v>
      </c>
      <c r="AH201" s="46"/>
      <c r="AI201" s="46"/>
      <c r="AJ201" s="46">
        <f t="shared" si="50"/>
        <v>262888930</v>
      </c>
      <c r="AK201" s="69">
        <v>112888930</v>
      </c>
      <c r="AL201" s="46"/>
      <c r="AM201" s="46"/>
      <c r="AN201" s="69">
        <v>150000000</v>
      </c>
      <c r="AO201" s="46"/>
      <c r="AP201" s="46"/>
    </row>
    <row r="202" spans="1:42" ht="27" x14ac:dyDescent="0.2">
      <c r="A202" s="26">
        <f t="shared" ref="A202:A209" si="59">+C202*100+B202</f>
        <v>4321530</v>
      </c>
      <c r="B202" s="91">
        <v>1130</v>
      </c>
      <c r="C202" s="15">
        <v>43204</v>
      </c>
      <c r="D202" s="173" t="s">
        <v>38</v>
      </c>
      <c r="E202" s="76">
        <v>16.670000000000002</v>
      </c>
      <c r="F202" s="181">
        <f t="shared" si="58"/>
        <v>1160000000</v>
      </c>
      <c r="G202" s="174" t="s">
        <v>1996</v>
      </c>
      <c r="H202" s="46">
        <f t="shared" si="52"/>
        <v>1160000000</v>
      </c>
      <c r="I202" s="46">
        <f t="shared" ref="I202:M209" si="60">P202+W202+AD202+AK202</f>
        <v>60000000</v>
      </c>
      <c r="J202" s="46">
        <f t="shared" si="60"/>
        <v>0</v>
      </c>
      <c r="K202" s="46">
        <f t="shared" si="60"/>
        <v>0</v>
      </c>
      <c r="L202" s="46">
        <f t="shared" si="60"/>
        <v>1100000000</v>
      </c>
      <c r="M202" s="46">
        <f t="shared" si="60"/>
        <v>0</v>
      </c>
      <c r="N202" s="46">
        <f t="shared" si="49"/>
        <v>0</v>
      </c>
      <c r="O202" s="46">
        <f t="shared" si="46"/>
        <v>500000000</v>
      </c>
      <c r="P202" s="46"/>
      <c r="Q202" s="46"/>
      <c r="R202" s="46"/>
      <c r="S202" s="69">
        <v>500000000</v>
      </c>
      <c r="T202" s="46"/>
      <c r="U202" s="46"/>
      <c r="V202" s="46">
        <f t="shared" si="53"/>
        <v>220000000</v>
      </c>
      <c r="W202" s="69">
        <v>20000000</v>
      </c>
      <c r="X202" s="46"/>
      <c r="Y202" s="46"/>
      <c r="Z202" s="69">
        <v>200000000</v>
      </c>
      <c r="AA202" s="46"/>
      <c r="AB202" s="46"/>
      <c r="AC202" s="46">
        <f t="shared" si="54"/>
        <v>220000000</v>
      </c>
      <c r="AD202" s="69">
        <v>20000000</v>
      </c>
      <c r="AE202" s="46"/>
      <c r="AF202" s="46"/>
      <c r="AG202" s="69">
        <v>200000000</v>
      </c>
      <c r="AH202" s="46"/>
      <c r="AI202" s="46"/>
      <c r="AJ202" s="46">
        <f t="shared" si="50"/>
        <v>220000000</v>
      </c>
      <c r="AK202" s="69">
        <v>20000000</v>
      </c>
      <c r="AL202" s="46"/>
      <c r="AM202" s="46"/>
      <c r="AN202" s="69">
        <v>200000000</v>
      </c>
      <c r="AO202" s="46"/>
      <c r="AP202" s="46"/>
    </row>
    <row r="203" spans="1:42" ht="40.5" x14ac:dyDescent="0.2">
      <c r="A203" s="26">
        <f t="shared" si="59"/>
        <v>4321634</v>
      </c>
      <c r="B203" s="91">
        <v>1134</v>
      </c>
      <c r="C203" s="15">
        <v>43205</v>
      </c>
      <c r="D203" s="173" t="s">
        <v>39</v>
      </c>
      <c r="E203" s="76">
        <v>16.670000000000002</v>
      </c>
      <c r="F203" s="181">
        <f t="shared" si="58"/>
        <v>85000000</v>
      </c>
      <c r="G203" s="174" t="s">
        <v>2863</v>
      </c>
      <c r="H203" s="46">
        <f t="shared" si="52"/>
        <v>85000000</v>
      </c>
      <c r="I203" s="46">
        <f t="shared" si="60"/>
        <v>85000000</v>
      </c>
      <c r="J203" s="46">
        <f t="shared" si="60"/>
        <v>0</v>
      </c>
      <c r="K203" s="46">
        <f t="shared" si="60"/>
        <v>0</v>
      </c>
      <c r="L203" s="46">
        <f t="shared" si="60"/>
        <v>0</v>
      </c>
      <c r="M203" s="46">
        <f t="shared" si="60"/>
        <v>0</v>
      </c>
      <c r="N203" s="46">
        <f t="shared" si="49"/>
        <v>0</v>
      </c>
      <c r="O203" s="46">
        <f t="shared" si="46"/>
        <v>10000000</v>
      </c>
      <c r="P203" s="46">
        <v>10000000</v>
      </c>
      <c r="Q203" s="46"/>
      <c r="R203" s="46"/>
      <c r="S203" s="46"/>
      <c r="T203" s="46"/>
      <c r="U203" s="46"/>
      <c r="V203" s="46">
        <f t="shared" si="53"/>
        <v>20000000</v>
      </c>
      <c r="W203" s="46">
        <v>20000000</v>
      </c>
      <c r="X203" s="46"/>
      <c r="Y203" s="46"/>
      <c r="Z203" s="46"/>
      <c r="AA203" s="46"/>
      <c r="AB203" s="46"/>
      <c r="AC203" s="46">
        <f t="shared" si="54"/>
        <v>25000000</v>
      </c>
      <c r="AD203" s="46">
        <v>25000000</v>
      </c>
      <c r="AE203" s="46"/>
      <c r="AF203" s="46"/>
      <c r="AG203" s="46"/>
      <c r="AH203" s="46"/>
      <c r="AI203" s="46"/>
      <c r="AJ203" s="46">
        <f t="shared" si="50"/>
        <v>30000000</v>
      </c>
      <c r="AK203" s="46">
        <v>30000000</v>
      </c>
      <c r="AL203" s="46"/>
      <c r="AM203" s="46"/>
      <c r="AN203" s="46"/>
      <c r="AO203" s="46"/>
      <c r="AP203" s="46"/>
    </row>
    <row r="204" spans="1:42" x14ac:dyDescent="0.2">
      <c r="A204" s="26">
        <f t="shared" si="59"/>
        <v>4411236</v>
      </c>
      <c r="B204" s="91">
        <v>1136</v>
      </c>
      <c r="C204" s="15">
        <v>44101</v>
      </c>
      <c r="D204" s="79" t="s">
        <v>42</v>
      </c>
      <c r="E204" s="76">
        <v>33.33</v>
      </c>
      <c r="F204" s="181">
        <f t="shared" si="58"/>
        <v>1982540800</v>
      </c>
      <c r="G204" s="174" t="s">
        <v>2847</v>
      </c>
      <c r="H204" s="183">
        <f t="shared" si="52"/>
        <v>1982540800</v>
      </c>
      <c r="I204" s="183">
        <f t="shared" si="60"/>
        <v>1982540800</v>
      </c>
      <c r="J204" s="183">
        <f t="shared" si="60"/>
        <v>0</v>
      </c>
      <c r="K204" s="183">
        <f t="shared" si="60"/>
        <v>0</v>
      </c>
      <c r="L204" s="183">
        <f t="shared" si="60"/>
        <v>0</v>
      </c>
      <c r="M204" s="183">
        <f t="shared" si="60"/>
        <v>0</v>
      </c>
      <c r="N204" s="183">
        <f t="shared" si="49"/>
        <v>0</v>
      </c>
      <c r="O204" s="183">
        <f t="shared" si="46"/>
        <v>400000000</v>
      </c>
      <c r="P204" s="183">
        <v>400000000</v>
      </c>
      <c r="Q204" s="183"/>
      <c r="R204" s="183"/>
      <c r="S204" s="183"/>
      <c r="T204" s="183"/>
      <c r="U204" s="183">
        <v>0</v>
      </c>
      <c r="V204" s="183">
        <f t="shared" si="53"/>
        <v>512000000</v>
      </c>
      <c r="W204" s="183">
        <v>512000000</v>
      </c>
      <c r="X204" s="183"/>
      <c r="Y204" s="183"/>
      <c r="Z204" s="183"/>
      <c r="AA204" s="183"/>
      <c r="AB204" s="183"/>
      <c r="AC204" s="183">
        <f t="shared" si="54"/>
        <v>527360000</v>
      </c>
      <c r="AD204" s="183">
        <v>527360000</v>
      </c>
      <c r="AE204" s="183"/>
      <c r="AF204" s="183"/>
      <c r="AG204" s="183"/>
      <c r="AH204" s="183"/>
      <c r="AI204" s="183"/>
      <c r="AJ204" s="183">
        <f t="shared" si="50"/>
        <v>543180800</v>
      </c>
      <c r="AK204" s="183">
        <v>543180800</v>
      </c>
      <c r="AL204" s="183"/>
      <c r="AM204" s="183"/>
      <c r="AN204" s="183"/>
      <c r="AO204" s="183"/>
      <c r="AP204" s="183"/>
    </row>
    <row r="205" spans="1:42" x14ac:dyDescent="0.2">
      <c r="A205" s="26">
        <f t="shared" si="59"/>
        <v>4411373</v>
      </c>
      <c r="B205" s="91">
        <v>1173</v>
      </c>
      <c r="C205" s="15">
        <v>44102</v>
      </c>
      <c r="D205" s="173" t="s">
        <v>2882</v>
      </c>
      <c r="E205" s="76">
        <v>33.33</v>
      </c>
      <c r="F205" s="181">
        <f t="shared" si="58"/>
        <v>80000000</v>
      </c>
      <c r="G205" s="174" t="s">
        <v>2883</v>
      </c>
      <c r="H205" s="46">
        <f t="shared" si="52"/>
        <v>80000000</v>
      </c>
      <c r="I205" s="46">
        <f t="shared" si="60"/>
        <v>0</v>
      </c>
      <c r="J205" s="46">
        <f t="shared" si="60"/>
        <v>0</v>
      </c>
      <c r="K205" s="46">
        <f t="shared" si="60"/>
        <v>0</v>
      </c>
      <c r="L205" s="46">
        <f t="shared" si="60"/>
        <v>0</v>
      </c>
      <c r="M205" s="46">
        <f t="shared" si="60"/>
        <v>0</v>
      </c>
      <c r="N205" s="46">
        <f t="shared" si="49"/>
        <v>80000000</v>
      </c>
      <c r="O205" s="46">
        <f t="shared" si="46"/>
        <v>15000000</v>
      </c>
      <c r="P205" s="46"/>
      <c r="Q205" s="46"/>
      <c r="R205" s="46"/>
      <c r="S205" s="46"/>
      <c r="T205" s="46"/>
      <c r="U205" s="46">
        <v>15000000</v>
      </c>
      <c r="V205" s="46">
        <f t="shared" si="53"/>
        <v>18000000</v>
      </c>
      <c r="W205" s="46"/>
      <c r="X205" s="46"/>
      <c r="Y205" s="46">
        <v>0</v>
      </c>
      <c r="Z205" s="46"/>
      <c r="AA205" s="46"/>
      <c r="AB205" s="46">
        <v>18000000</v>
      </c>
      <c r="AC205" s="46">
        <f t="shared" si="54"/>
        <v>20000000</v>
      </c>
      <c r="AD205" s="46"/>
      <c r="AE205" s="46"/>
      <c r="AF205" s="46"/>
      <c r="AG205" s="46"/>
      <c r="AH205" s="46"/>
      <c r="AI205" s="46">
        <v>20000000</v>
      </c>
      <c r="AJ205" s="46">
        <f t="shared" si="50"/>
        <v>27000000</v>
      </c>
      <c r="AK205" s="46"/>
      <c r="AL205" s="46"/>
      <c r="AM205" s="46"/>
      <c r="AN205" s="46"/>
      <c r="AO205" s="46"/>
      <c r="AP205" s="46">
        <v>27000000</v>
      </c>
    </row>
    <row r="206" spans="1:42" x14ac:dyDescent="0.2">
      <c r="A206" s="26">
        <f t="shared" si="59"/>
        <v>4411473</v>
      </c>
      <c r="B206" s="91">
        <v>1173</v>
      </c>
      <c r="C206" s="15">
        <v>44103</v>
      </c>
      <c r="D206" s="173" t="s">
        <v>44</v>
      </c>
      <c r="E206" s="76">
        <v>33.340000000000003</v>
      </c>
      <c r="F206" s="181">
        <f t="shared" si="58"/>
        <v>150000000</v>
      </c>
      <c r="G206" s="174" t="s">
        <v>2883</v>
      </c>
      <c r="H206" s="46">
        <f t="shared" si="52"/>
        <v>150000000</v>
      </c>
      <c r="I206" s="46">
        <f t="shared" si="60"/>
        <v>0</v>
      </c>
      <c r="J206" s="46">
        <f t="shared" si="60"/>
        <v>0</v>
      </c>
      <c r="K206" s="46">
        <f t="shared" si="60"/>
        <v>0</v>
      </c>
      <c r="L206" s="46">
        <f t="shared" si="60"/>
        <v>0</v>
      </c>
      <c r="M206" s="46">
        <f t="shared" si="60"/>
        <v>0</v>
      </c>
      <c r="N206" s="46">
        <f t="shared" si="49"/>
        <v>150000000</v>
      </c>
      <c r="O206" s="46">
        <f t="shared" si="46"/>
        <v>0</v>
      </c>
      <c r="P206" s="46"/>
      <c r="Q206" s="46"/>
      <c r="R206" s="46"/>
      <c r="S206" s="46"/>
      <c r="T206" s="46"/>
      <c r="U206" s="46">
        <v>0</v>
      </c>
      <c r="V206" s="46">
        <f t="shared" si="53"/>
        <v>50000000</v>
      </c>
      <c r="W206" s="46"/>
      <c r="X206" s="46"/>
      <c r="Y206" s="46"/>
      <c r="Z206" s="46"/>
      <c r="AA206" s="46"/>
      <c r="AB206" s="46">
        <v>50000000</v>
      </c>
      <c r="AC206" s="46">
        <f t="shared" si="54"/>
        <v>50000000</v>
      </c>
      <c r="AD206" s="46"/>
      <c r="AE206" s="46"/>
      <c r="AF206" s="46"/>
      <c r="AG206" s="46"/>
      <c r="AH206" s="46"/>
      <c r="AI206" s="46">
        <v>50000000</v>
      </c>
      <c r="AJ206" s="46">
        <f t="shared" si="50"/>
        <v>50000000</v>
      </c>
      <c r="AK206" s="46"/>
      <c r="AL206" s="46"/>
      <c r="AM206" s="46"/>
      <c r="AN206" s="46"/>
      <c r="AO206" s="46"/>
      <c r="AP206" s="46">
        <v>50000000</v>
      </c>
    </row>
    <row r="207" spans="1:42" x14ac:dyDescent="0.2">
      <c r="A207" s="26">
        <f t="shared" si="59"/>
        <v>4421232</v>
      </c>
      <c r="B207" s="91">
        <v>1132</v>
      </c>
      <c r="C207" s="15">
        <v>44201</v>
      </c>
      <c r="D207" s="79" t="s">
        <v>46</v>
      </c>
      <c r="E207" s="76">
        <v>33.33</v>
      </c>
      <c r="F207" s="181">
        <f t="shared" si="58"/>
        <v>344500000</v>
      </c>
      <c r="G207" s="174" t="s">
        <v>1989</v>
      </c>
      <c r="H207" s="183">
        <f t="shared" si="52"/>
        <v>344500000</v>
      </c>
      <c r="I207" s="183">
        <f t="shared" si="60"/>
        <v>344500000</v>
      </c>
      <c r="J207" s="183">
        <f t="shared" si="60"/>
        <v>0</v>
      </c>
      <c r="K207" s="183">
        <f t="shared" si="60"/>
        <v>0</v>
      </c>
      <c r="L207" s="183">
        <f t="shared" si="60"/>
        <v>0</v>
      </c>
      <c r="M207" s="183">
        <f t="shared" si="60"/>
        <v>0</v>
      </c>
      <c r="N207" s="183">
        <f t="shared" si="49"/>
        <v>0</v>
      </c>
      <c r="O207" s="183">
        <f t="shared" si="46"/>
        <v>140000000</v>
      </c>
      <c r="P207" s="183">
        <v>140000000</v>
      </c>
      <c r="Q207" s="183"/>
      <c r="R207" s="183"/>
      <c r="S207" s="183"/>
      <c r="T207" s="183"/>
      <c r="U207" s="183"/>
      <c r="V207" s="183">
        <f t="shared" si="53"/>
        <v>44500000</v>
      </c>
      <c r="W207" s="183">
        <v>44500000</v>
      </c>
      <c r="X207" s="183"/>
      <c r="Y207" s="183"/>
      <c r="Z207" s="183"/>
      <c r="AA207" s="183"/>
      <c r="AB207" s="183"/>
      <c r="AC207" s="183">
        <f t="shared" si="54"/>
        <v>80000000</v>
      </c>
      <c r="AD207" s="183">
        <v>80000000</v>
      </c>
      <c r="AE207" s="183"/>
      <c r="AF207" s="183"/>
      <c r="AG207" s="183"/>
      <c r="AH207" s="183"/>
      <c r="AI207" s="183"/>
      <c r="AJ207" s="183">
        <f t="shared" si="50"/>
        <v>80000000</v>
      </c>
      <c r="AK207" s="183">
        <v>80000000</v>
      </c>
      <c r="AL207" s="183"/>
      <c r="AM207" s="183"/>
      <c r="AN207" s="183"/>
      <c r="AO207" s="183"/>
      <c r="AP207" s="183"/>
    </row>
    <row r="208" spans="1:42" ht="27" x14ac:dyDescent="0.2">
      <c r="A208" s="26">
        <f t="shared" si="59"/>
        <v>4421332</v>
      </c>
      <c r="B208" s="91">
        <v>1132</v>
      </c>
      <c r="C208" s="15">
        <v>44202</v>
      </c>
      <c r="D208" s="79" t="s">
        <v>47</v>
      </c>
      <c r="E208" s="76">
        <v>33.33</v>
      </c>
      <c r="F208" s="181">
        <f t="shared" si="58"/>
        <v>0</v>
      </c>
      <c r="G208" s="174" t="s">
        <v>1989</v>
      </c>
      <c r="H208" s="64">
        <f t="shared" si="52"/>
        <v>0</v>
      </c>
      <c r="I208" s="64">
        <f t="shared" si="60"/>
        <v>0</v>
      </c>
      <c r="J208" s="64">
        <f t="shared" si="60"/>
        <v>0</v>
      </c>
      <c r="K208" s="64">
        <f t="shared" si="60"/>
        <v>0</v>
      </c>
      <c r="L208" s="64">
        <f t="shared" si="60"/>
        <v>0</v>
      </c>
      <c r="M208" s="64">
        <f t="shared" si="60"/>
        <v>0</v>
      </c>
      <c r="N208" s="64">
        <f t="shared" si="49"/>
        <v>0</v>
      </c>
      <c r="O208" s="64">
        <f t="shared" si="46"/>
        <v>0</v>
      </c>
      <c r="P208" s="64">
        <v>0</v>
      </c>
      <c r="Q208" s="64"/>
      <c r="R208" s="64"/>
      <c r="S208" s="64"/>
      <c r="T208" s="64"/>
      <c r="U208" s="64"/>
      <c r="V208" s="64">
        <f t="shared" si="53"/>
        <v>0</v>
      </c>
      <c r="W208" s="64">
        <v>0</v>
      </c>
      <c r="X208" s="64"/>
      <c r="Y208" s="64"/>
      <c r="Z208" s="64"/>
      <c r="AA208" s="64"/>
      <c r="AB208" s="64"/>
      <c r="AC208" s="64">
        <f t="shared" si="54"/>
        <v>0</v>
      </c>
      <c r="AD208" s="64">
        <v>0</v>
      </c>
      <c r="AE208" s="64"/>
      <c r="AF208" s="64"/>
      <c r="AG208" s="64"/>
      <c r="AH208" s="64"/>
      <c r="AI208" s="64"/>
      <c r="AJ208" s="64">
        <f t="shared" si="50"/>
        <v>0</v>
      </c>
      <c r="AK208" s="64">
        <v>0</v>
      </c>
      <c r="AL208" s="64"/>
      <c r="AM208" s="64"/>
      <c r="AN208" s="64"/>
      <c r="AO208" s="64"/>
      <c r="AP208" s="64"/>
    </row>
    <row r="209" spans="1:42" ht="27" x14ac:dyDescent="0.2">
      <c r="A209" s="26">
        <f t="shared" si="59"/>
        <v>4421432</v>
      </c>
      <c r="B209" s="91">
        <v>1132</v>
      </c>
      <c r="C209" s="15">
        <v>44203</v>
      </c>
      <c r="D209" s="79" t="s">
        <v>48</v>
      </c>
      <c r="E209" s="76">
        <v>33.340000000000003</v>
      </c>
      <c r="F209" s="181">
        <f t="shared" si="58"/>
        <v>495500000</v>
      </c>
      <c r="G209" s="174" t="s">
        <v>1989</v>
      </c>
      <c r="H209" s="46">
        <f t="shared" si="52"/>
        <v>495500000</v>
      </c>
      <c r="I209" s="46">
        <f t="shared" si="60"/>
        <v>495500000</v>
      </c>
      <c r="J209" s="46">
        <f t="shared" si="60"/>
        <v>0</v>
      </c>
      <c r="K209" s="46">
        <f t="shared" si="60"/>
        <v>0</v>
      </c>
      <c r="L209" s="46">
        <f t="shared" si="60"/>
        <v>0</v>
      </c>
      <c r="M209" s="46">
        <f t="shared" si="60"/>
        <v>0</v>
      </c>
      <c r="N209" s="46">
        <f t="shared" si="49"/>
        <v>0</v>
      </c>
      <c r="O209" s="46">
        <f t="shared" si="46"/>
        <v>60000000</v>
      </c>
      <c r="P209" s="46">
        <v>60000000</v>
      </c>
      <c r="Q209" s="46"/>
      <c r="R209" s="46"/>
      <c r="S209" s="46"/>
      <c r="T209" s="46"/>
      <c r="U209" s="46"/>
      <c r="V209" s="46">
        <f t="shared" si="53"/>
        <v>125000000</v>
      </c>
      <c r="W209" s="46">
        <v>125000000</v>
      </c>
      <c r="X209" s="46"/>
      <c r="Y209" s="46"/>
      <c r="Z209" s="46"/>
      <c r="AA209" s="46"/>
      <c r="AB209" s="46"/>
      <c r="AC209" s="46">
        <f t="shared" si="54"/>
        <v>169000000</v>
      </c>
      <c r="AD209" s="46">
        <v>169000000</v>
      </c>
      <c r="AE209" s="46"/>
      <c r="AF209" s="46"/>
      <c r="AG209" s="46"/>
      <c r="AH209" s="46"/>
      <c r="AI209" s="46"/>
      <c r="AJ209" s="46">
        <f t="shared" si="50"/>
        <v>141500000</v>
      </c>
      <c r="AK209" s="46">
        <v>141500000</v>
      </c>
      <c r="AL209" s="46"/>
      <c r="AM209" s="46"/>
      <c r="AN209" s="46"/>
      <c r="AO209" s="46"/>
      <c r="AP209" s="46"/>
    </row>
  </sheetData>
  <sheetProtection algorithmName="SHA-512" hashValue="DML4NOAi1reC45Wfqt67RpAnzv+4oiJcn7XrL3vY8hoB5z3cl5g64D49/NpkJ7txk9QmV3l5/X4BYkA3yGoaGA==" saltValue="7Y5V85H34Wiqk++0Rg5/Mw==" spinCount="100000" sheet="1"/>
  <mergeCells count="129">
    <mergeCell ref="AC6:AI6"/>
    <mergeCell ref="AJ6:AP6"/>
    <mergeCell ref="D28:D35"/>
    <mergeCell ref="D10:D13"/>
    <mergeCell ref="D14:D16"/>
    <mergeCell ref="D17:D20"/>
    <mergeCell ref="D23:D25"/>
    <mergeCell ref="E23:E25"/>
    <mergeCell ref="D26:D27"/>
    <mergeCell ref="E10:E13"/>
    <mergeCell ref="G6:G7"/>
    <mergeCell ref="F6:F7"/>
    <mergeCell ref="D40:D49"/>
    <mergeCell ref="A6:A7"/>
    <mergeCell ref="B6:B7"/>
    <mergeCell ref="C1:E1"/>
    <mergeCell ref="C6:C7"/>
    <mergeCell ref="O6:U6"/>
    <mergeCell ref="V6:AB6"/>
    <mergeCell ref="E6:E7"/>
    <mergeCell ref="D6:D7"/>
    <mergeCell ref="F28:F35"/>
    <mergeCell ref="F10:F13"/>
    <mergeCell ref="E14:E16"/>
    <mergeCell ref="H6:N6"/>
    <mergeCell ref="D99:D107"/>
    <mergeCell ref="D108:D112"/>
    <mergeCell ref="D87:D89"/>
    <mergeCell ref="D90:D92"/>
    <mergeCell ref="D93:D98"/>
    <mergeCell ref="D8:G8"/>
    <mergeCell ref="D50:D53"/>
    <mergeCell ref="D54:D58"/>
    <mergeCell ref="D36:D39"/>
    <mergeCell ref="D65:D69"/>
    <mergeCell ref="E50:E53"/>
    <mergeCell ref="F81:F86"/>
    <mergeCell ref="F87:F89"/>
    <mergeCell ref="E90:E92"/>
    <mergeCell ref="F90:F92"/>
    <mergeCell ref="E87:E89"/>
    <mergeCell ref="F93:F98"/>
    <mergeCell ref="E93:E98"/>
    <mergeCell ref="E81:E86"/>
    <mergeCell ref="E59:E64"/>
    <mergeCell ref="F59:F64"/>
    <mergeCell ref="E36:E39"/>
    <mergeCell ref="F36:F39"/>
    <mergeCell ref="E28:E35"/>
    <mergeCell ref="D113:D119"/>
    <mergeCell ref="D120:D123"/>
    <mergeCell ref="D59:D64"/>
    <mergeCell ref="E120:E123"/>
    <mergeCell ref="E73:E76"/>
    <mergeCell ref="E198:E199"/>
    <mergeCell ref="F198:F199"/>
    <mergeCell ref="D77:D79"/>
    <mergeCell ref="D81:D86"/>
    <mergeCell ref="F174:F175"/>
    <mergeCell ref="E171:E172"/>
    <mergeCell ref="E196:E197"/>
    <mergeCell ref="F196:F197"/>
    <mergeCell ref="F186:F187"/>
    <mergeCell ref="F183:F184"/>
    <mergeCell ref="D73:D76"/>
    <mergeCell ref="D129:D130"/>
    <mergeCell ref="D131:D135"/>
    <mergeCell ref="D124:D125"/>
    <mergeCell ref="D127:D128"/>
    <mergeCell ref="D136:D140"/>
    <mergeCell ref="D142:D147"/>
    <mergeCell ref="D158:D162"/>
    <mergeCell ref="E186:E187"/>
    <mergeCell ref="E176:E177"/>
    <mergeCell ref="E174:E175"/>
    <mergeCell ref="E183:E184"/>
    <mergeCell ref="D186:D187"/>
    <mergeCell ref="F158:F162"/>
    <mergeCell ref="F129:F130"/>
    <mergeCell ref="F131:F135"/>
    <mergeCell ref="E136:E140"/>
    <mergeCell ref="F136:F140"/>
    <mergeCell ref="F142:F147"/>
    <mergeCell ref="E142:E147"/>
    <mergeCell ref="F171:F172"/>
    <mergeCell ref="D176:D177"/>
    <mergeCell ref="E155:E157"/>
    <mergeCell ref="D155:D157"/>
    <mergeCell ref="E151:E153"/>
    <mergeCell ref="D183:D184"/>
    <mergeCell ref="D174:D175"/>
    <mergeCell ref="D171:D172"/>
    <mergeCell ref="D151:D153"/>
    <mergeCell ref="D180:D181"/>
    <mergeCell ref="E180:E181"/>
    <mergeCell ref="F180:F181"/>
    <mergeCell ref="F176:F177"/>
    <mergeCell ref="F120:F123"/>
    <mergeCell ref="E158:E162"/>
    <mergeCell ref="F127:F128"/>
    <mergeCell ref="F151:F153"/>
    <mergeCell ref="F155:F157"/>
    <mergeCell ref="E124:E125"/>
    <mergeCell ref="F124:F125"/>
    <mergeCell ref="E127:E128"/>
    <mergeCell ref="E129:E130"/>
    <mergeCell ref="E131:E135"/>
    <mergeCell ref="E113:E119"/>
    <mergeCell ref="F113:F119"/>
    <mergeCell ref="E108:E112"/>
    <mergeCell ref="F108:F112"/>
    <mergeCell ref="E99:E107"/>
    <mergeCell ref="F99:F107"/>
    <mergeCell ref="F14:F16"/>
    <mergeCell ref="E17:E20"/>
    <mergeCell ref="F17:F20"/>
    <mergeCell ref="F23:F25"/>
    <mergeCell ref="E26:E27"/>
    <mergeCell ref="F26:F27"/>
    <mergeCell ref="F73:F76"/>
    <mergeCell ref="E77:E79"/>
    <mergeCell ref="F77:F79"/>
    <mergeCell ref="E40:E49"/>
    <mergeCell ref="F40:F49"/>
    <mergeCell ref="F50:F53"/>
    <mergeCell ref="E54:E58"/>
    <mergeCell ref="F54:F58"/>
    <mergeCell ref="E65:E69"/>
    <mergeCell ref="F65:F69"/>
  </mergeCells>
  <phoneticPr fontId="3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METPROD</vt:lpstr>
      <vt:lpstr>RECURxSUBPR</vt:lpstr>
      <vt:lpstr>ACTIVIDADES</vt:lpstr>
      <vt:lpstr>Codific</vt:lpstr>
      <vt:lpstr>Codif Subpr y Met Prod</vt:lpstr>
      <vt:lpstr>Hoja1</vt:lpstr>
      <vt:lpstr>METPROD!Área_de_impresión</vt:lpstr>
      <vt:lpstr>CódEjes</vt:lpstr>
      <vt:lpstr>CódEntid</vt:lpstr>
      <vt:lpstr>CódMePro</vt:lpstr>
      <vt:lpstr>CódMeRe</vt:lpstr>
      <vt:lpstr>CódOBES</vt:lpstr>
      <vt:lpstr>CódProg</vt:lpstr>
      <vt:lpstr>CódSubProg</vt:lpstr>
      <vt:lpstr>METPROD!Títulos_a_imprimir</vt:lpstr>
    </vt:vector>
  </TitlesOfParts>
  <Company>Secretarìa de Telemàtica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gatehort</dc:creator>
  <cp:lastModifiedBy>Francisco Javier Gomez Rios</cp:lastModifiedBy>
  <cp:lastPrinted>2016-01-14T16:39:37Z</cp:lastPrinted>
  <dcterms:created xsi:type="dcterms:W3CDTF">2008-06-20T13:58:31Z</dcterms:created>
  <dcterms:modified xsi:type="dcterms:W3CDTF">2017-03-22T21:29:02Z</dcterms:modified>
</cp:coreProperties>
</file>